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150" tabRatio="853" activeTab="0"/>
  </bookViews>
  <sheets>
    <sheet name="PV SEMESTRE 07 " sheetId="1" r:id="rId1"/>
  </sheets>
  <definedNames>
    <definedName name="_xlnm.Print_Area" localSheetId="0">'PV SEMESTRE 07 '!$A$1:$AL$93</definedName>
  </definedNames>
  <calcPr fullCalcOnLoad="1"/>
</workbook>
</file>

<file path=xl/sharedStrings.xml><?xml version="1.0" encoding="utf-8"?>
<sst xmlns="http://schemas.openxmlformats.org/spreadsheetml/2006/main" count="454" uniqueCount="112">
  <si>
    <t>N°</t>
  </si>
  <si>
    <t>NOM</t>
  </si>
  <si>
    <t>PRENOM</t>
  </si>
  <si>
    <t>GPE</t>
  </si>
  <si>
    <t>RRR</t>
  </si>
  <si>
    <t>SDGV</t>
  </si>
  <si>
    <t>TAV</t>
  </si>
  <si>
    <t>UEFI</t>
  </si>
  <si>
    <r>
      <t>B.M.</t>
    </r>
    <r>
      <rPr>
        <b/>
        <i/>
        <sz val="8"/>
        <rFont val="Arial"/>
        <family val="2"/>
      </rPr>
      <t>C</t>
    </r>
  </si>
  <si>
    <t xml:space="preserve">Code </t>
  </si>
  <si>
    <t xml:space="preserve">Crédit </t>
  </si>
  <si>
    <t xml:space="preserve">Coef </t>
  </si>
  <si>
    <t xml:space="preserve">Le Président du jury </t>
  </si>
  <si>
    <t>0554248SN</t>
  </si>
  <si>
    <t>HERBI</t>
  </si>
  <si>
    <t>Abdelghani</t>
  </si>
  <si>
    <t>Samira</t>
  </si>
  <si>
    <t>UEF1</t>
  </si>
  <si>
    <t>UEM1</t>
  </si>
  <si>
    <t>UED1</t>
  </si>
  <si>
    <t>N</t>
  </si>
  <si>
    <t xml:space="preserve">Session </t>
  </si>
  <si>
    <t xml:space="preserve">session </t>
  </si>
  <si>
    <t>VIRO LG</t>
  </si>
  <si>
    <t>Crédits Valid</t>
  </si>
  <si>
    <t>Crésits capital</t>
  </si>
  <si>
    <t xml:space="preserve">Résultats </t>
  </si>
  <si>
    <t>Crédits UEF1</t>
  </si>
  <si>
    <t>Moy Semestre</t>
  </si>
  <si>
    <t>Crédits UEM1</t>
  </si>
  <si>
    <t>Crédits UED1</t>
  </si>
  <si>
    <t xml:space="preserve">N° d'inscription </t>
  </si>
  <si>
    <t>09SN0363</t>
  </si>
  <si>
    <t>Nadia</t>
  </si>
  <si>
    <t>09SN0826</t>
  </si>
  <si>
    <t>BEKKARI</t>
  </si>
  <si>
    <t>Damia</t>
  </si>
  <si>
    <t>09SN0805</t>
  </si>
  <si>
    <t>BOUYAHMED</t>
  </si>
  <si>
    <t>Mouloud</t>
  </si>
  <si>
    <t>09SN0450</t>
  </si>
  <si>
    <t>HADJI</t>
  </si>
  <si>
    <t>Houria</t>
  </si>
  <si>
    <t>09SN0188</t>
  </si>
  <si>
    <t>09SN0596</t>
  </si>
  <si>
    <t>MEBARKI</t>
  </si>
  <si>
    <t>Kahina</t>
  </si>
  <si>
    <t>09SN0782</t>
  </si>
  <si>
    <t>Wissam</t>
  </si>
  <si>
    <t>09SN10T20</t>
  </si>
  <si>
    <t>Ahlem</t>
  </si>
  <si>
    <t>09SN0289</t>
  </si>
  <si>
    <t>ZEMOURI</t>
  </si>
  <si>
    <t>Hadjira</t>
  </si>
  <si>
    <t>C,A</t>
  </si>
  <si>
    <t>AJ</t>
  </si>
  <si>
    <t>09SN0913</t>
  </si>
  <si>
    <t>ABDELLI</t>
  </si>
  <si>
    <t>Jugurtha</t>
  </si>
  <si>
    <t>11SN246</t>
  </si>
  <si>
    <t>ADJLANE</t>
  </si>
  <si>
    <t>Racim</t>
  </si>
  <si>
    <t>Salima</t>
  </si>
  <si>
    <t>OUDAI</t>
  </si>
  <si>
    <t>Ridha</t>
  </si>
  <si>
    <t>OUHMENI</t>
  </si>
  <si>
    <t>OUSSALAH</t>
  </si>
  <si>
    <t>10SN171</t>
  </si>
  <si>
    <t>TOUAHRI</t>
  </si>
  <si>
    <t>Ouardia</t>
  </si>
  <si>
    <t>09SN0456</t>
  </si>
  <si>
    <t>AGUEMOUNE</t>
  </si>
  <si>
    <t>Lamia</t>
  </si>
  <si>
    <t>AHFIR</t>
  </si>
  <si>
    <t>09SN0737</t>
  </si>
  <si>
    <t xml:space="preserve">BEDJEGLAL </t>
  </si>
  <si>
    <t>Fatima</t>
  </si>
  <si>
    <t>BENNACER</t>
  </si>
  <si>
    <t>Samia</t>
  </si>
  <si>
    <t>09SN0522</t>
  </si>
  <si>
    <t>BOUAZIZ</t>
  </si>
  <si>
    <t>11SN484</t>
  </si>
  <si>
    <t>DERROUICHE</t>
  </si>
  <si>
    <t>Ounissa</t>
  </si>
  <si>
    <t>09SN0586</t>
  </si>
  <si>
    <t>DJAALI</t>
  </si>
  <si>
    <t>Saida</t>
  </si>
  <si>
    <t>09SN0488</t>
  </si>
  <si>
    <t>GADOUM</t>
  </si>
  <si>
    <t>Nawal</t>
  </si>
  <si>
    <t>09SN10T08</t>
  </si>
  <si>
    <t>HADDOUCHE</t>
  </si>
  <si>
    <t>11SN245</t>
  </si>
  <si>
    <t xml:space="preserve">HADIOUCHE </t>
  </si>
  <si>
    <t>Thafath</t>
  </si>
  <si>
    <t>10SN035</t>
  </si>
  <si>
    <t xml:space="preserve">HAMMA </t>
  </si>
  <si>
    <t>Aida</t>
  </si>
  <si>
    <t>11SN525</t>
  </si>
  <si>
    <t>HAMMAOUI</t>
  </si>
  <si>
    <t>Sara</t>
  </si>
  <si>
    <t>13SN2407</t>
  </si>
  <si>
    <t>LOUNES</t>
  </si>
  <si>
    <t>11SN115</t>
  </si>
  <si>
    <t>MESSAOUDI</t>
  </si>
  <si>
    <t>MOHAMMEDI</t>
  </si>
  <si>
    <t>10SN183</t>
  </si>
  <si>
    <t>OUATAH</t>
  </si>
  <si>
    <t>Halima</t>
  </si>
  <si>
    <t>SEMESTRE 03</t>
  </si>
  <si>
    <t>LAIDLI</t>
  </si>
  <si>
    <t>Abdessalam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</si>
</sst>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0.000000000000000000000"/>
    <numFmt numFmtId="184" formatCode="0.0000000000000000000000"/>
    <numFmt numFmtId="185" formatCode="00"/>
    <numFmt numFmtId="186" formatCode="00.00"/>
    <numFmt numFmtId="187" formatCode="[$-40C]dddd\ d\ mmmm\ yyyy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24"/>
      <color indexed="8"/>
      <name val="Arial"/>
      <family val="0"/>
    </font>
    <font>
      <b/>
      <i/>
      <u val="single"/>
      <sz val="10"/>
      <color indexed="8"/>
      <name val="Arial"/>
      <family val="0"/>
    </font>
    <font>
      <b/>
      <u val="single"/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u val="single"/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44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/>
    </xf>
    <xf numFmtId="2" fontId="5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textRotation="90"/>
    </xf>
    <xf numFmtId="0" fontId="3" fillId="34" borderId="11" xfId="0" applyFont="1" applyFill="1" applyBorder="1" applyAlignment="1">
      <alignment horizontal="center" textRotation="90"/>
    </xf>
    <xf numFmtId="0" fontId="3" fillId="34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57" fillId="34" borderId="11" xfId="0" applyFont="1" applyFill="1" applyBorder="1" applyAlignment="1">
      <alignment horizontal="center" textRotation="90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2" fontId="57" fillId="34" borderId="1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58" fillId="34" borderId="0" xfId="0" applyFont="1" applyFill="1" applyBorder="1" applyAlignment="1">
      <alignment/>
    </xf>
    <xf numFmtId="0" fontId="58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textRotation="90"/>
    </xf>
    <xf numFmtId="0" fontId="3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2" fontId="57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36</xdr:col>
      <xdr:colOff>0</xdr:colOff>
      <xdr:row>7</xdr:row>
      <xdr:rowOff>0</xdr:rowOff>
    </xdr:to>
    <xdr:sp fLocksText="0">
      <xdr:nvSpPr>
        <xdr:cNvPr id="1" name="Text Box 26"/>
        <xdr:cNvSpPr txBox="1">
          <a:spLocks noChangeArrowheads="1"/>
        </xdr:cNvSpPr>
      </xdr:nvSpPr>
      <xdr:spPr>
        <a:xfrm>
          <a:off x="19050" y="38100"/>
          <a:ext cx="10887075" cy="10953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9525</xdr:rowOff>
    </xdr:from>
    <xdr:to>
      <xdr:col>35</xdr:col>
      <xdr:colOff>981075</xdr:colOff>
      <xdr:row>3</xdr:row>
      <xdr:rowOff>38100</xdr:rowOff>
    </xdr:to>
    <xdr:sp>
      <xdr:nvSpPr>
        <xdr:cNvPr id="2" name="Text Box 27"/>
        <xdr:cNvSpPr txBox="1">
          <a:spLocks noChangeArrowheads="1"/>
        </xdr:cNvSpPr>
      </xdr:nvSpPr>
      <xdr:spPr>
        <a:xfrm>
          <a:off x="7943850" y="171450"/>
          <a:ext cx="2533650" cy="35242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ANNE UNIVERSITAIRE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2013/2014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Session : Normale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352425</xdr:colOff>
      <xdr:row>4</xdr:row>
      <xdr:rowOff>9525</xdr:rowOff>
    </xdr:to>
    <xdr:sp>
      <xdr:nvSpPr>
        <xdr:cNvPr id="3" name="Text Box 29"/>
        <xdr:cNvSpPr txBox="1">
          <a:spLocks noChangeArrowheads="1"/>
        </xdr:cNvSpPr>
      </xdr:nvSpPr>
      <xdr:spPr>
        <a:xfrm>
          <a:off x="238125" y="161925"/>
          <a:ext cx="2962275" cy="4953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UNIVERSITE DE BEJAIA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aculté des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ciences de la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ature et de la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épartement de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iologie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hysico-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himique</a:t>
          </a:r>
        </a:p>
      </xdr:txBody>
    </xdr:sp>
    <xdr:clientData/>
  </xdr:twoCellAnchor>
  <xdr:twoCellAnchor>
    <xdr:from>
      <xdr:col>0</xdr:col>
      <xdr:colOff>95250</xdr:colOff>
      <xdr:row>4</xdr:row>
      <xdr:rowOff>133350</xdr:rowOff>
    </xdr:from>
    <xdr:to>
      <xdr:col>35</xdr:col>
      <xdr:colOff>933450</xdr:colOff>
      <xdr:row>6</xdr:row>
      <xdr:rowOff>114300</xdr:rowOff>
    </xdr:to>
    <xdr:sp>
      <xdr:nvSpPr>
        <xdr:cNvPr id="4" name="Text Box 30"/>
        <xdr:cNvSpPr txBox="1">
          <a:spLocks noChangeArrowheads="1"/>
        </xdr:cNvSpPr>
      </xdr:nvSpPr>
      <xdr:spPr>
        <a:xfrm>
          <a:off x="95250" y="781050"/>
          <a:ext cx="10334625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PV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JURY SEMESTRIEL DES ETUDIANTS DE 1 ère ANNEE MASTER GENETIQUE APPLIQUEE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19050</xdr:colOff>
      <xdr:row>42</xdr:row>
      <xdr:rowOff>38100</xdr:rowOff>
    </xdr:from>
    <xdr:to>
      <xdr:col>35</xdr:col>
      <xdr:colOff>1381125</xdr:colOff>
      <xdr:row>49</xdr:row>
      <xdr:rowOff>0</xdr:rowOff>
    </xdr:to>
    <xdr:sp fLocksText="0">
      <xdr:nvSpPr>
        <xdr:cNvPr id="5" name="Text Box 26"/>
        <xdr:cNvSpPr txBox="1">
          <a:spLocks noChangeArrowheads="1"/>
        </xdr:cNvSpPr>
      </xdr:nvSpPr>
      <xdr:spPr>
        <a:xfrm>
          <a:off x="19050" y="8410575"/>
          <a:ext cx="10858500" cy="10953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35</xdr:col>
      <xdr:colOff>981075</xdr:colOff>
      <xdr:row>45</xdr:row>
      <xdr:rowOff>38100</xdr:rowOff>
    </xdr:to>
    <xdr:sp>
      <xdr:nvSpPr>
        <xdr:cNvPr id="6" name="Text Box 27"/>
        <xdr:cNvSpPr txBox="1">
          <a:spLocks noChangeArrowheads="1"/>
        </xdr:cNvSpPr>
      </xdr:nvSpPr>
      <xdr:spPr>
        <a:xfrm>
          <a:off x="7943850" y="8543925"/>
          <a:ext cx="2533650" cy="35242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ANNE UNIVERSITAIRE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2013/2014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Session : Normale
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4</xdr:col>
      <xdr:colOff>352425</xdr:colOff>
      <xdr:row>46</xdr:row>
      <xdr:rowOff>9525</xdr:rowOff>
    </xdr:to>
    <xdr:sp>
      <xdr:nvSpPr>
        <xdr:cNvPr id="7" name="Text Box 29"/>
        <xdr:cNvSpPr txBox="1">
          <a:spLocks noChangeArrowheads="1"/>
        </xdr:cNvSpPr>
      </xdr:nvSpPr>
      <xdr:spPr>
        <a:xfrm>
          <a:off x="238125" y="8534400"/>
          <a:ext cx="2962275" cy="4953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UNIVERSITE DE BEJAIA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aculté des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ciences de la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ature et de la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épartement de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iologie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hysico-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himique</a:t>
          </a:r>
        </a:p>
      </xdr:txBody>
    </xdr:sp>
    <xdr:clientData/>
  </xdr:twoCellAnchor>
  <xdr:twoCellAnchor>
    <xdr:from>
      <xdr:col>0</xdr:col>
      <xdr:colOff>95250</xdr:colOff>
      <xdr:row>46</xdr:row>
      <xdr:rowOff>133350</xdr:rowOff>
    </xdr:from>
    <xdr:to>
      <xdr:col>35</xdr:col>
      <xdr:colOff>933450</xdr:colOff>
      <xdr:row>48</xdr:row>
      <xdr:rowOff>114300</xdr:rowOff>
    </xdr:to>
    <xdr:sp>
      <xdr:nvSpPr>
        <xdr:cNvPr id="8" name="Text Box 30"/>
        <xdr:cNvSpPr txBox="1">
          <a:spLocks noChangeArrowheads="1"/>
        </xdr:cNvSpPr>
      </xdr:nvSpPr>
      <xdr:spPr>
        <a:xfrm>
          <a:off x="95250" y="9153525"/>
          <a:ext cx="10334625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PV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JURY SEMESTRIEL DES ETUDIANTS ADMISSIBLES EN 2 ème ANNEE MASTER GENETIQUE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APPLIQUEE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3</xdr:col>
      <xdr:colOff>466725</xdr:colOff>
      <xdr:row>2</xdr:row>
      <xdr:rowOff>66675</xdr:rowOff>
    </xdr:to>
    <xdr:sp>
      <xdr:nvSpPr>
        <xdr:cNvPr id="9" name="Text Box 27"/>
        <xdr:cNvSpPr txBox="1">
          <a:spLocks noChangeArrowheads="1"/>
        </xdr:cNvSpPr>
      </xdr:nvSpPr>
      <xdr:spPr>
        <a:xfrm>
          <a:off x="19050" y="38100"/>
          <a:ext cx="2533650" cy="35242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ANNE UNIVERSITAIRE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2013/2014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Session : Normale
</a:t>
          </a:r>
        </a:p>
      </xdr:txBody>
    </xdr:sp>
    <xdr:clientData/>
  </xdr:twoCellAnchor>
  <xdr:twoCellAnchor>
    <xdr:from>
      <xdr:col>10</xdr:col>
      <xdr:colOff>333375</xdr:colOff>
      <xdr:row>43</xdr:row>
      <xdr:rowOff>66675</xdr:rowOff>
    </xdr:from>
    <xdr:to>
      <xdr:col>22</xdr:col>
      <xdr:colOff>447675</xdr:colOff>
      <xdr:row>45</xdr:row>
      <xdr:rowOff>95250</xdr:rowOff>
    </xdr:to>
    <xdr:sp>
      <xdr:nvSpPr>
        <xdr:cNvPr id="10" name="Text Box 27"/>
        <xdr:cNvSpPr txBox="1">
          <a:spLocks noChangeArrowheads="1"/>
        </xdr:cNvSpPr>
      </xdr:nvSpPr>
      <xdr:spPr>
        <a:xfrm>
          <a:off x="4533900" y="8601075"/>
          <a:ext cx="2533650" cy="35242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ADMISSIBLES</a:t>
          </a:r>
        </a:p>
      </xdr:txBody>
    </xdr:sp>
    <xdr:clientData/>
  </xdr:twoCellAnchor>
  <xdr:twoCellAnchor>
    <xdr:from>
      <xdr:col>0</xdr:col>
      <xdr:colOff>0</xdr:colOff>
      <xdr:row>58</xdr:row>
      <xdr:rowOff>28575</xdr:rowOff>
    </xdr:from>
    <xdr:to>
      <xdr:col>35</xdr:col>
      <xdr:colOff>1400175</xdr:colOff>
      <xdr:row>83</xdr:row>
      <xdr:rowOff>142875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0" y="11677650"/>
          <a:ext cx="10896600" cy="54768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59</xdr:row>
      <xdr:rowOff>57150</xdr:rowOff>
    </xdr:from>
    <xdr:to>
      <xdr:col>19</xdr:col>
      <xdr:colOff>428625</xdr:colOff>
      <xdr:row>60</xdr:row>
      <xdr:rowOff>133350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04775" y="11868150"/>
          <a:ext cx="6353175" cy="23812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MEMBRES DU JURY</a:t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6</xdr:col>
      <xdr:colOff>0</xdr:colOff>
      <xdr:row>80</xdr:row>
      <xdr:rowOff>123825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76200" y="12134850"/>
          <a:ext cx="3514725" cy="451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Modules :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GP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Génétique des Populations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BMC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Biologie Cellulaire et  Moléculaire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RRR: Réplication , Recombinaison, Réparation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SDGV: Structure, Dynamique du Génome et Variations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TAV:Transgenèse Animale et végétale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VIRO MOL : Virologie Moléculaire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60</xdr:row>
      <xdr:rowOff>152400</xdr:rowOff>
    </xdr:from>
    <xdr:to>
      <xdr:col>15</xdr:col>
      <xdr:colOff>9525</xdr:colOff>
      <xdr:row>81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3590925" y="12125325"/>
          <a:ext cx="1838325" cy="456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Enseignants :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M.SAHNOUNE.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N.DEBBACHE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&amp; N.CHERAFT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ATMANI DINA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AYOUNI Karima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ATMANI DINA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KHAMTACHE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Sabiha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15</xdr:col>
      <xdr:colOff>9525</xdr:colOff>
      <xdr:row>60</xdr:row>
      <xdr:rowOff>123825</xdr:rowOff>
    </xdr:from>
    <xdr:to>
      <xdr:col>20</xdr:col>
      <xdr:colOff>0</xdr:colOff>
      <xdr:row>81</xdr:row>
      <xdr:rowOff>28575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429250" y="12096750"/>
          <a:ext cx="1038225" cy="461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Emargement :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25</xdr:col>
      <xdr:colOff>19050</xdr:colOff>
      <xdr:row>68</xdr:row>
      <xdr:rowOff>9525</xdr:rowOff>
    </xdr:from>
    <xdr:to>
      <xdr:col>29</xdr:col>
      <xdr:colOff>57150</xdr:colOff>
      <xdr:row>68</xdr:row>
      <xdr:rowOff>304800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7343775" y="13716000"/>
          <a:ext cx="1162050" cy="2952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Président du jury</a:t>
          </a:r>
        </a:p>
      </xdr:txBody>
    </xdr:sp>
    <xdr:clientData/>
  </xdr:twoCellAnchor>
  <xdr:twoCellAnchor>
    <xdr:from>
      <xdr:col>33</xdr:col>
      <xdr:colOff>171450</xdr:colOff>
      <xdr:row>60</xdr:row>
      <xdr:rowOff>95250</xdr:rowOff>
    </xdr:from>
    <xdr:to>
      <xdr:col>35</xdr:col>
      <xdr:colOff>1343025</xdr:colOff>
      <xdr:row>62</xdr:row>
      <xdr:rowOff>28575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8972550" y="12068175"/>
          <a:ext cx="1866900" cy="2571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Chef du Département BPC</a:t>
          </a:r>
        </a:p>
      </xdr:txBody>
    </xdr:sp>
    <xdr:clientData/>
  </xdr:twoCellAnchor>
  <xdr:twoCellAnchor>
    <xdr:from>
      <xdr:col>34</xdr:col>
      <xdr:colOff>161925</xdr:colOff>
      <xdr:row>80</xdr:row>
      <xdr:rowOff>66675</xdr:rowOff>
    </xdr:from>
    <xdr:to>
      <xdr:col>35</xdr:col>
      <xdr:colOff>1076325</xdr:colOff>
      <xdr:row>81</xdr:row>
      <xdr:rowOff>152400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9182100" y="16592550"/>
          <a:ext cx="13906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Béjaia le : 03/03/2014</a:t>
          </a:r>
        </a:p>
      </xdr:txBody>
    </xdr:sp>
    <xdr:clientData/>
  </xdr:twoCellAnchor>
  <xdr:twoCellAnchor>
    <xdr:from>
      <xdr:col>25</xdr:col>
      <xdr:colOff>85725</xdr:colOff>
      <xdr:row>74</xdr:row>
      <xdr:rowOff>38100</xdr:rowOff>
    </xdr:from>
    <xdr:to>
      <xdr:col>32</xdr:col>
      <xdr:colOff>190500</xdr:colOff>
      <xdr:row>75</xdr:row>
      <xdr:rowOff>114300</xdr:rowOff>
    </xdr:to>
    <xdr:sp>
      <xdr:nvSpPr>
        <xdr:cNvPr id="19" name="Text Box 24"/>
        <xdr:cNvSpPr txBox="1">
          <a:spLocks noChangeArrowheads="1"/>
        </xdr:cNvSpPr>
      </xdr:nvSpPr>
      <xdr:spPr>
        <a:xfrm>
          <a:off x="7410450" y="15592425"/>
          <a:ext cx="1371600" cy="2381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Doyen de la FSNV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J95"/>
  <sheetViews>
    <sheetView tabSelected="1" zoomScalePageLayoutView="0" workbookViewId="0" topLeftCell="E9">
      <selection activeCell="AK59" sqref="AK59"/>
    </sheetView>
  </sheetViews>
  <sheetFormatPr defaultColWidth="11.421875" defaultRowHeight="12.75"/>
  <cols>
    <col min="1" max="1" width="3.57421875" style="3" customWidth="1"/>
    <col min="2" max="2" width="12.57421875" style="3" customWidth="1"/>
    <col min="3" max="3" width="15.140625" style="0" customWidth="1"/>
    <col min="4" max="4" width="11.421875" style="0" customWidth="1"/>
    <col min="5" max="5" width="8.57421875" style="0" customWidth="1"/>
    <col min="6" max="6" width="2.57421875" style="0" customWidth="1"/>
    <col min="7" max="7" width="1.421875" style="0" hidden="1" customWidth="1"/>
    <col min="8" max="8" width="6.7109375" style="0" customWidth="1"/>
    <col min="9" max="9" width="2.421875" style="0" customWidth="1"/>
    <col min="10" max="10" width="2.421875" style="0" hidden="1" customWidth="1"/>
    <col min="11" max="11" width="6.421875" style="0" customWidth="1"/>
    <col min="12" max="12" width="2.421875" style="0" customWidth="1"/>
    <col min="13" max="13" width="0.5625" style="0" hidden="1" customWidth="1"/>
    <col min="14" max="14" width="6.8515625" style="18" customWidth="1"/>
    <col min="15" max="15" width="2.57421875" style="18" customWidth="1"/>
    <col min="16" max="16" width="0.13671875" style="18" customWidth="1"/>
    <col min="17" max="17" width="6.28125" style="0" customWidth="1"/>
    <col min="18" max="18" width="2.7109375" style="0" customWidth="1"/>
    <col min="19" max="19" width="2.7109375" style="0" hidden="1" customWidth="1"/>
    <col min="20" max="20" width="6.57421875" style="0" customWidth="1"/>
    <col min="21" max="21" width="2.28125" style="0" customWidth="1"/>
    <col min="22" max="22" width="2.28125" style="0" hidden="1" customWidth="1"/>
    <col min="23" max="23" width="8.28125" style="0" customWidth="1"/>
    <col min="24" max="24" width="2.28125" style="0" customWidth="1"/>
    <col min="25" max="25" width="3.421875" style="0" hidden="1" customWidth="1"/>
    <col min="26" max="26" width="7.140625" style="0" customWidth="1"/>
    <col min="27" max="27" width="2.140625" style="0" customWidth="1"/>
    <col min="28" max="28" width="0.9921875" style="0" hidden="1" customWidth="1"/>
    <col min="29" max="29" width="7.57421875" style="0" customWidth="1"/>
    <col min="30" max="30" width="2.140625" style="0" customWidth="1"/>
    <col min="31" max="31" width="2.8515625" style="0" hidden="1" customWidth="1"/>
    <col min="32" max="32" width="2.57421875" style="0" hidden="1" customWidth="1"/>
    <col min="33" max="33" width="3.140625" style="0" customWidth="1"/>
    <col min="34" max="34" width="3.28125" style="0" customWidth="1"/>
    <col min="35" max="35" width="7.140625" style="0" customWidth="1"/>
    <col min="36" max="36" width="21.140625" style="0" customWidth="1"/>
    <col min="37" max="37" width="8.28125" style="21" customWidth="1"/>
    <col min="38" max="38" width="8.8515625" style="21" customWidth="1"/>
    <col min="39" max="39" width="6.7109375" style="21" customWidth="1"/>
    <col min="40" max="62" width="11.421875" style="21" customWidth="1"/>
  </cols>
  <sheetData>
    <row r="1" spans="1:36" ht="12.75">
      <c r="A1" s="12"/>
      <c r="B1" s="12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1"/>
      <c r="O1" s="11"/>
      <c r="P1" s="11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11"/>
    </row>
    <row r="2" spans="1:36" ht="12.75">
      <c r="A2" s="12"/>
      <c r="B2" s="1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1"/>
      <c r="O2" s="11"/>
      <c r="P2" s="1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11"/>
    </row>
    <row r="3" spans="1:36" ht="12.75">
      <c r="A3" s="12"/>
      <c r="B3" s="1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"/>
      <c r="O3" s="11"/>
      <c r="P3" s="11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11"/>
    </row>
    <row r="4" spans="1:36" ht="12.75">
      <c r="A4" s="12"/>
      <c r="B4" s="1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1"/>
      <c r="O4" s="11"/>
      <c r="P4" s="11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1"/>
    </row>
    <row r="5" spans="1:36" ht="12.75">
      <c r="A5" s="12"/>
      <c r="B5" s="1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1"/>
      <c r="O5" s="11"/>
      <c r="P5" s="11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1"/>
    </row>
    <row r="6" spans="1:36" ht="12.75">
      <c r="A6" s="12"/>
      <c r="B6" s="1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1"/>
      <c r="O6" s="11"/>
      <c r="P6" s="11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1"/>
    </row>
    <row r="7" spans="1:36" ht="12.75">
      <c r="A7" s="12"/>
      <c r="B7" s="1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1"/>
      <c r="O7" s="11"/>
      <c r="P7" s="1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1"/>
    </row>
    <row r="8" spans="1:36" ht="18" customHeight="1">
      <c r="A8" s="91" t="s">
        <v>109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3"/>
    </row>
    <row r="9" spans="1:62" s="27" customFormat="1" ht="11.25">
      <c r="A9" s="96"/>
      <c r="B9" s="97"/>
      <c r="C9" s="97"/>
      <c r="D9" s="29" t="s">
        <v>11</v>
      </c>
      <c r="E9" s="30">
        <v>2</v>
      </c>
      <c r="F9" s="29"/>
      <c r="G9" s="32"/>
      <c r="H9" s="33">
        <v>3</v>
      </c>
      <c r="I9" s="29"/>
      <c r="J9" s="32"/>
      <c r="K9" s="33">
        <v>2</v>
      </c>
      <c r="L9" s="36"/>
      <c r="M9" s="32"/>
      <c r="N9" s="33">
        <v>3</v>
      </c>
      <c r="O9" s="94"/>
      <c r="P9" s="32"/>
      <c r="Q9" s="33">
        <v>2</v>
      </c>
      <c r="R9" s="36"/>
      <c r="S9" s="32"/>
      <c r="T9" s="33">
        <v>1</v>
      </c>
      <c r="U9" s="94"/>
      <c r="V9" s="22"/>
      <c r="W9" s="79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1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</row>
    <row r="10" spans="1:62" s="27" customFormat="1" ht="11.25">
      <c r="A10" s="96"/>
      <c r="B10" s="97"/>
      <c r="C10" s="97"/>
      <c r="D10" s="31" t="s">
        <v>10</v>
      </c>
      <c r="E10" s="35">
        <v>5</v>
      </c>
      <c r="F10" s="31"/>
      <c r="G10" s="32"/>
      <c r="H10" s="34">
        <v>6</v>
      </c>
      <c r="I10" s="31"/>
      <c r="J10" s="32"/>
      <c r="K10" s="34">
        <v>5</v>
      </c>
      <c r="L10" s="36"/>
      <c r="M10" s="32"/>
      <c r="N10" s="34">
        <v>6</v>
      </c>
      <c r="O10" s="94"/>
      <c r="P10" s="32"/>
      <c r="Q10" s="34">
        <v>5</v>
      </c>
      <c r="R10" s="36"/>
      <c r="S10" s="32"/>
      <c r="T10" s="34">
        <v>3</v>
      </c>
      <c r="U10" s="94"/>
      <c r="V10" s="22"/>
      <c r="W10" s="82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</row>
    <row r="11" spans="1:62" s="27" customFormat="1" ht="12" thickBot="1">
      <c r="A11" s="98"/>
      <c r="B11" s="99"/>
      <c r="C11" s="99"/>
      <c r="D11" s="31" t="s">
        <v>9</v>
      </c>
      <c r="E11" s="88" t="s">
        <v>17</v>
      </c>
      <c r="F11" s="89"/>
      <c r="G11" s="89"/>
      <c r="H11" s="90"/>
      <c r="I11" s="29"/>
      <c r="J11" s="33"/>
      <c r="K11" s="88" t="s">
        <v>18</v>
      </c>
      <c r="L11" s="89"/>
      <c r="M11" s="89"/>
      <c r="N11" s="90"/>
      <c r="O11" s="95"/>
      <c r="P11" s="33"/>
      <c r="Q11" s="88" t="s">
        <v>19</v>
      </c>
      <c r="R11" s="89"/>
      <c r="S11" s="89"/>
      <c r="T11" s="90"/>
      <c r="U11" s="95"/>
      <c r="V11" s="28"/>
      <c r="W11" s="85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7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</row>
    <row r="12" spans="1:62" s="27" customFormat="1" ht="60" customHeight="1">
      <c r="A12" s="41" t="s">
        <v>0</v>
      </c>
      <c r="B12" s="41" t="s">
        <v>31</v>
      </c>
      <c r="C12" s="42" t="s">
        <v>1</v>
      </c>
      <c r="D12" s="37" t="s">
        <v>2</v>
      </c>
      <c r="E12" s="38" t="s">
        <v>3</v>
      </c>
      <c r="F12" s="39" t="s">
        <v>21</v>
      </c>
      <c r="G12" s="39"/>
      <c r="H12" s="38" t="s">
        <v>8</v>
      </c>
      <c r="I12" s="39" t="s">
        <v>21</v>
      </c>
      <c r="J12" s="39"/>
      <c r="K12" s="38" t="s">
        <v>4</v>
      </c>
      <c r="L12" s="39" t="s">
        <v>21</v>
      </c>
      <c r="M12" s="39"/>
      <c r="N12" s="38" t="s">
        <v>5</v>
      </c>
      <c r="O12" s="39" t="s">
        <v>21</v>
      </c>
      <c r="P12" s="39"/>
      <c r="Q12" s="38" t="s">
        <v>6</v>
      </c>
      <c r="R12" s="39" t="s">
        <v>22</v>
      </c>
      <c r="S12" s="39"/>
      <c r="T12" s="39" t="s">
        <v>23</v>
      </c>
      <c r="U12" s="40" t="s">
        <v>21</v>
      </c>
      <c r="V12" s="24"/>
      <c r="W12" s="43" t="s">
        <v>7</v>
      </c>
      <c r="X12" s="40" t="s">
        <v>22</v>
      </c>
      <c r="Y12" s="40" t="s">
        <v>27</v>
      </c>
      <c r="Z12" s="43" t="s">
        <v>18</v>
      </c>
      <c r="AA12" s="40" t="s">
        <v>22</v>
      </c>
      <c r="AB12" s="40" t="s">
        <v>29</v>
      </c>
      <c r="AC12" s="43" t="s">
        <v>19</v>
      </c>
      <c r="AD12" s="40" t="s">
        <v>22</v>
      </c>
      <c r="AE12" s="40" t="s">
        <v>30</v>
      </c>
      <c r="AF12" s="40" t="s">
        <v>21</v>
      </c>
      <c r="AG12" s="40" t="s">
        <v>24</v>
      </c>
      <c r="AH12" s="40" t="s">
        <v>25</v>
      </c>
      <c r="AI12" s="44" t="s">
        <v>28</v>
      </c>
      <c r="AJ12" s="43" t="s">
        <v>26</v>
      </c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</row>
    <row r="13" spans="1:42" s="48" customFormat="1" ht="15.75" customHeight="1">
      <c r="A13" s="49">
        <v>1</v>
      </c>
      <c r="B13" s="52" t="s">
        <v>56</v>
      </c>
      <c r="C13" s="52" t="s">
        <v>57</v>
      </c>
      <c r="D13" s="52" t="s">
        <v>58</v>
      </c>
      <c r="E13" s="50">
        <v>8.5</v>
      </c>
      <c r="F13" s="50" t="s">
        <v>20</v>
      </c>
      <c r="G13" s="51">
        <f>IF(E13&gt;=10,5,0)</f>
        <v>0</v>
      </c>
      <c r="H13" s="50">
        <v>11.25</v>
      </c>
      <c r="I13" s="50" t="s">
        <v>20</v>
      </c>
      <c r="J13" s="51">
        <f>IF(H13&gt;=10,6,0)</f>
        <v>6</v>
      </c>
      <c r="K13" s="50">
        <v>11.83</v>
      </c>
      <c r="L13" s="50" t="s">
        <v>20</v>
      </c>
      <c r="M13" s="51">
        <f>IF(K13&gt;=10,5,0)</f>
        <v>5</v>
      </c>
      <c r="N13" s="50">
        <v>14.5</v>
      </c>
      <c r="O13" s="50" t="s">
        <v>20</v>
      </c>
      <c r="P13" s="51">
        <f>IF(N13&gt;=10,6,0)</f>
        <v>6</v>
      </c>
      <c r="Q13" s="50">
        <v>9</v>
      </c>
      <c r="R13" s="50" t="s">
        <v>20</v>
      </c>
      <c r="S13" s="51">
        <f>IF(Q13&gt;=10,5,0)</f>
        <v>0</v>
      </c>
      <c r="T13" s="50">
        <v>10.5</v>
      </c>
      <c r="U13" s="50" t="s">
        <v>20</v>
      </c>
      <c r="V13" s="51">
        <f>IF(T13&gt;=10,3,0)</f>
        <v>3</v>
      </c>
      <c r="W13" s="50">
        <f aca="true" t="shared" si="0" ref="W13:W37">(E13*2+H13*3)/5</f>
        <v>10.15</v>
      </c>
      <c r="X13" s="50" t="s">
        <v>20</v>
      </c>
      <c r="Y13" s="51">
        <f>IF(W13&gt;=10,10,G13+J13)</f>
        <v>10</v>
      </c>
      <c r="Z13" s="50">
        <f aca="true" t="shared" si="1" ref="Z13:Z37">(K13*2+N13*3)/5</f>
        <v>13.431999999999999</v>
      </c>
      <c r="AA13" s="50" t="s">
        <v>20</v>
      </c>
      <c r="AB13" s="51">
        <f>IF(Z13&gt;=10,11,M13+P13)</f>
        <v>11</v>
      </c>
      <c r="AC13" s="50">
        <f>(Q13*2+T13*1)/3</f>
        <v>9.5</v>
      </c>
      <c r="AD13" s="50" t="s">
        <v>20</v>
      </c>
      <c r="AE13" s="51">
        <f>IF(AC13&gt;=10,8,S13+V13)</f>
        <v>3</v>
      </c>
      <c r="AF13" s="51" t="s">
        <v>20</v>
      </c>
      <c r="AG13" s="51">
        <f aca="true" t="shared" si="2" ref="AG13:AG37">Y13+AB13+AE13</f>
        <v>24</v>
      </c>
      <c r="AH13" s="51">
        <f aca="true" t="shared" si="3" ref="AH13:AH37">IF(AI13&gt;=10,30,Y13+AB13+AE13)</f>
        <v>30</v>
      </c>
      <c r="AI13" s="26">
        <f aca="true" t="shared" si="4" ref="AI13:AI37">(W13*5+Z13*5+AC13*3)/13</f>
        <v>11.262307692307692</v>
      </c>
      <c r="AJ13" s="25" t="str">
        <f>IF(AI13&gt;=10,"Semestre  Aquis ","Semestre  N, Acquis ")</f>
        <v>Semestre  Aquis </v>
      </c>
      <c r="AK13" s="23"/>
      <c r="AL13" s="23" t="s">
        <v>54</v>
      </c>
      <c r="AM13" s="23"/>
      <c r="AN13" s="23"/>
      <c r="AO13" s="23"/>
      <c r="AP13" s="23"/>
    </row>
    <row r="14" spans="1:42" s="48" customFormat="1" ht="15.75" customHeight="1">
      <c r="A14" s="49">
        <v>2</v>
      </c>
      <c r="B14" s="52" t="s">
        <v>59</v>
      </c>
      <c r="C14" s="52" t="s">
        <v>60</v>
      </c>
      <c r="D14" s="52" t="s">
        <v>61</v>
      </c>
      <c r="E14" s="50">
        <v>14.5</v>
      </c>
      <c r="F14" s="50" t="s">
        <v>20</v>
      </c>
      <c r="G14" s="51">
        <f aca="true" t="shared" si="5" ref="G14:G37">IF(E14&gt;=10,5,0)</f>
        <v>5</v>
      </c>
      <c r="H14" s="50">
        <v>12.25</v>
      </c>
      <c r="I14" s="50" t="s">
        <v>20</v>
      </c>
      <c r="J14" s="51">
        <f aca="true" t="shared" si="6" ref="J14:J37">IF(H14&gt;=10,6,0)</f>
        <v>6</v>
      </c>
      <c r="K14" s="50">
        <v>11.42</v>
      </c>
      <c r="L14" s="50" t="s">
        <v>20</v>
      </c>
      <c r="M14" s="51">
        <f aca="true" t="shared" si="7" ref="M14:M37">IF(K14&gt;=10,5,0)</f>
        <v>5</v>
      </c>
      <c r="N14" s="50">
        <v>15.74</v>
      </c>
      <c r="O14" s="50" t="s">
        <v>20</v>
      </c>
      <c r="P14" s="51">
        <f aca="true" t="shared" si="8" ref="P14:P37">IF(N14&gt;=10,6,0)</f>
        <v>6</v>
      </c>
      <c r="Q14" s="50">
        <v>10</v>
      </c>
      <c r="R14" s="50" t="s">
        <v>20</v>
      </c>
      <c r="S14" s="51">
        <f aca="true" t="shared" si="9" ref="S14:S37">IF(Q14&gt;=10,5,0)</f>
        <v>5</v>
      </c>
      <c r="T14" s="50">
        <v>10</v>
      </c>
      <c r="U14" s="50" t="s">
        <v>20</v>
      </c>
      <c r="V14" s="51">
        <f aca="true" t="shared" si="10" ref="V14:V37">IF(T14&gt;=10,3,0)</f>
        <v>3</v>
      </c>
      <c r="W14" s="50">
        <f t="shared" si="0"/>
        <v>13.15</v>
      </c>
      <c r="X14" s="50" t="s">
        <v>20</v>
      </c>
      <c r="Y14" s="51">
        <f aca="true" t="shared" si="11" ref="Y14:Y37">IF(W14&gt;=10,10,G14+J14)</f>
        <v>10</v>
      </c>
      <c r="Z14" s="50">
        <f t="shared" si="1"/>
        <v>14.012</v>
      </c>
      <c r="AA14" s="50" t="s">
        <v>20</v>
      </c>
      <c r="AB14" s="51">
        <f aca="true" t="shared" si="12" ref="AB14:AB37">IF(Z14&gt;=10,11,M14+P14)</f>
        <v>11</v>
      </c>
      <c r="AC14" s="50">
        <f aca="true" t="shared" si="13" ref="AC14:AC37">(Q14*2+T14*1)/3</f>
        <v>10</v>
      </c>
      <c r="AD14" s="50" t="s">
        <v>20</v>
      </c>
      <c r="AE14" s="51">
        <f aca="true" t="shared" si="14" ref="AE14:AE37">IF(AC14&gt;=10,8,S14+V14)</f>
        <v>8</v>
      </c>
      <c r="AF14" s="51" t="s">
        <v>20</v>
      </c>
      <c r="AG14" s="51">
        <f t="shared" si="2"/>
        <v>29</v>
      </c>
      <c r="AH14" s="51">
        <f t="shared" si="3"/>
        <v>30</v>
      </c>
      <c r="AI14" s="26">
        <f t="shared" si="4"/>
        <v>12.754615384615384</v>
      </c>
      <c r="AJ14" s="25" t="str">
        <f aca="true" t="shared" si="15" ref="AJ14:AJ37">IF(AI14&gt;=10,"Semestre  Aquis ","Semestre  N, Acquis ")</f>
        <v>Semestre  Aquis </v>
      </c>
      <c r="AK14" s="23"/>
      <c r="AL14" s="23"/>
      <c r="AM14" s="23"/>
      <c r="AN14" s="23"/>
      <c r="AO14" s="23"/>
      <c r="AP14" s="23"/>
    </row>
    <row r="15" spans="1:42" s="60" customFormat="1" ht="15.75" customHeight="1">
      <c r="A15" s="45">
        <v>3</v>
      </c>
      <c r="B15" s="46" t="s">
        <v>70</v>
      </c>
      <c r="C15" s="46" t="s">
        <v>71</v>
      </c>
      <c r="D15" s="46" t="s">
        <v>72</v>
      </c>
      <c r="E15" s="56">
        <v>16</v>
      </c>
      <c r="F15" s="56" t="s">
        <v>20</v>
      </c>
      <c r="G15" s="57">
        <f t="shared" si="5"/>
        <v>5</v>
      </c>
      <c r="H15" s="56">
        <v>1.25</v>
      </c>
      <c r="I15" s="56" t="s">
        <v>20</v>
      </c>
      <c r="J15" s="57">
        <f t="shared" si="6"/>
        <v>0</v>
      </c>
      <c r="K15" s="56">
        <v>5.08</v>
      </c>
      <c r="L15" s="56" t="s">
        <v>20</v>
      </c>
      <c r="M15" s="57">
        <f t="shared" si="7"/>
        <v>0</v>
      </c>
      <c r="N15" s="56">
        <v>3.85</v>
      </c>
      <c r="O15" s="56" t="s">
        <v>20</v>
      </c>
      <c r="P15" s="57">
        <f t="shared" si="8"/>
        <v>0</v>
      </c>
      <c r="Q15" s="56">
        <v>2</v>
      </c>
      <c r="R15" s="56" t="s">
        <v>20</v>
      </c>
      <c r="S15" s="57">
        <f t="shared" si="9"/>
        <v>0</v>
      </c>
      <c r="T15" s="56">
        <v>5</v>
      </c>
      <c r="U15" s="56" t="s">
        <v>20</v>
      </c>
      <c r="V15" s="57">
        <f t="shared" si="10"/>
        <v>0</v>
      </c>
      <c r="W15" s="56">
        <f t="shared" si="0"/>
        <v>7.15</v>
      </c>
      <c r="X15" s="56" t="s">
        <v>20</v>
      </c>
      <c r="Y15" s="57">
        <f t="shared" si="11"/>
        <v>5</v>
      </c>
      <c r="Z15" s="56">
        <f t="shared" si="1"/>
        <v>4.3420000000000005</v>
      </c>
      <c r="AA15" s="56" t="s">
        <v>20</v>
      </c>
      <c r="AB15" s="57">
        <f t="shared" si="12"/>
        <v>0</v>
      </c>
      <c r="AC15" s="56">
        <f t="shared" si="13"/>
        <v>3</v>
      </c>
      <c r="AD15" s="56" t="s">
        <v>20</v>
      </c>
      <c r="AE15" s="57">
        <f t="shared" si="14"/>
        <v>0</v>
      </c>
      <c r="AF15" s="57" t="s">
        <v>20</v>
      </c>
      <c r="AG15" s="57">
        <f t="shared" si="2"/>
        <v>5</v>
      </c>
      <c r="AH15" s="57">
        <f t="shared" si="3"/>
        <v>5</v>
      </c>
      <c r="AI15" s="58">
        <f t="shared" si="4"/>
        <v>5.112307692307693</v>
      </c>
      <c r="AJ15" s="53" t="str">
        <f t="shared" si="15"/>
        <v>Semestre  N, Acquis </v>
      </c>
      <c r="AK15" s="59"/>
      <c r="AL15" s="59"/>
      <c r="AM15" s="59"/>
      <c r="AN15" s="59"/>
      <c r="AO15" s="59"/>
      <c r="AP15" s="59"/>
    </row>
    <row r="16" spans="1:42" s="60" customFormat="1" ht="15.75" customHeight="1">
      <c r="A16" s="45">
        <v>4</v>
      </c>
      <c r="B16" s="46" t="s">
        <v>32</v>
      </c>
      <c r="C16" s="46" t="s">
        <v>73</v>
      </c>
      <c r="D16" s="46" t="s">
        <v>33</v>
      </c>
      <c r="E16" s="56">
        <v>0</v>
      </c>
      <c r="F16" s="56" t="s">
        <v>20</v>
      </c>
      <c r="G16" s="57">
        <f t="shared" si="5"/>
        <v>0</v>
      </c>
      <c r="H16" s="56">
        <v>0</v>
      </c>
      <c r="I16" s="56" t="s">
        <v>20</v>
      </c>
      <c r="J16" s="57">
        <f t="shared" si="6"/>
        <v>0</v>
      </c>
      <c r="K16" s="56">
        <v>0</v>
      </c>
      <c r="L16" s="56" t="s">
        <v>20</v>
      </c>
      <c r="M16" s="57">
        <f t="shared" si="7"/>
        <v>0</v>
      </c>
      <c r="N16" s="56">
        <v>0</v>
      </c>
      <c r="O16" s="56" t="s">
        <v>20</v>
      </c>
      <c r="P16" s="57">
        <f t="shared" si="8"/>
        <v>0</v>
      </c>
      <c r="Q16" s="56">
        <v>0</v>
      </c>
      <c r="R16" s="56" t="s">
        <v>20</v>
      </c>
      <c r="S16" s="57">
        <f t="shared" si="9"/>
        <v>0</v>
      </c>
      <c r="T16" s="56">
        <v>0</v>
      </c>
      <c r="U16" s="56" t="s">
        <v>20</v>
      </c>
      <c r="V16" s="57">
        <f t="shared" si="10"/>
        <v>0</v>
      </c>
      <c r="W16" s="56">
        <f t="shared" si="0"/>
        <v>0</v>
      </c>
      <c r="X16" s="56" t="s">
        <v>20</v>
      </c>
      <c r="Y16" s="57">
        <f t="shared" si="11"/>
        <v>0</v>
      </c>
      <c r="Z16" s="56">
        <f t="shared" si="1"/>
        <v>0</v>
      </c>
      <c r="AA16" s="56" t="s">
        <v>20</v>
      </c>
      <c r="AB16" s="57">
        <f t="shared" si="12"/>
        <v>0</v>
      </c>
      <c r="AC16" s="56">
        <f t="shared" si="13"/>
        <v>0</v>
      </c>
      <c r="AD16" s="56" t="s">
        <v>20</v>
      </c>
      <c r="AE16" s="57">
        <f t="shared" si="14"/>
        <v>0</v>
      </c>
      <c r="AF16" s="57" t="s">
        <v>20</v>
      </c>
      <c r="AG16" s="57">
        <f t="shared" si="2"/>
        <v>0</v>
      </c>
      <c r="AH16" s="57">
        <f t="shared" si="3"/>
        <v>0</v>
      </c>
      <c r="AI16" s="58">
        <f t="shared" si="4"/>
        <v>0</v>
      </c>
      <c r="AJ16" s="53" t="str">
        <f t="shared" si="15"/>
        <v>Semestre  N, Acquis </v>
      </c>
      <c r="AK16" s="59"/>
      <c r="AL16" s="59"/>
      <c r="AM16" s="59"/>
      <c r="AN16" s="59"/>
      <c r="AO16" s="59"/>
      <c r="AP16" s="59"/>
    </row>
    <row r="17" spans="1:42" s="60" customFormat="1" ht="15.75" customHeight="1">
      <c r="A17" s="45">
        <v>5</v>
      </c>
      <c r="B17" s="46" t="s">
        <v>74</v>
      </c>
      <c r="C17" s="46" t="s">
        <v>75</v>
      </c>
      <c r="D17" s="46" t="s">
        <v>76</v>
      </c>
      <c r="E17" s="56">
        <v>11</v>
      </c>
      <c r="F17" s="56" t="s">
        <v>20</v>
      </c>
      <c r="G17" s="57">
        <f t="shared" si="5"/>
        <v>5</v>
      </c>
      <c r="H17" s="56">
        <v>6</v>
      </c>
      <c r="I17" s="56" t="s">
        <v>20</v>
      </c>
      <c r="J17" s="57">
        <f t="shared" si="6"/>
        <v>0</v>
      </c>
      <c r="K17" s="56">
        <v>11.5</v>
      </c>
      <c r="L17" s="56" t="s">
        <v>20</v>
      </c>
      <c r="M17" s="57">
        <f t="shared" si="7"/>
        <v>5</v>
      </c>
      <c r="N17" s="56">
        <v>5.5</v>
      </c>
      <c r="O17" s="56" t="s">
        <v>20</v>
      </c>
      <c r="P17" s="57">
        <f t="shared" si="8"/>
        <v>0</v>
      </c>
      <c r="Q17" s="56">
        <v>8.5</v>
      </c>
      <c r="R17" s="56" t="s">
        <v>20</v>
      </c>
      <c r="S17" s="57">
        <f t="shared" si="9"/>
        <v>0</v>
      </c>
      <c r="T17" s="56">
        <v>9.75</v>
      </c>
      <c r="U17" s="56" t="s">
        <v>20</v>
      </c>
      <c r="V17" s="57">
        <f t="shared" si="10"/>
        <v>0</v>
      </c>
      <c r="W17" s="56">
        <f t="shared" si="0"/>
        <v>8</v>
      </c>
      <c r="X17" s="56" t="s">
        <v>20</v>
      </c>
      <c r="Y17" s="57">
        <f t="shared" si="11"/>
        <v>5</v>
      </c>
      <c r="Z17" s="56">
        <f t="shared" si="1"/>
        <v>7.9</v>
      </c>
      <c r="AA17" s="56" t="s">
        <v>20</v>
      </c>
      <c r="AB17" s="57">
        <f t="shared" si="12"/>
        <v>5</v>
      </c>
      <c r="AC17" s="56">
        <f t="shared" si="13"/>
        <v>8.916666666666666</v>
      </c>
      <c r="AD17" s="56" t="s">
        <v>20</v>
      </c>
      <c r="AE17" s="57">
        <f t="shared" si="14"/>
        <v>0</v>
      </c>
      <c r="AF17" s="57" t="s">
        <v>20</v>
      </c>
      <c r="AG17" s="57">
        <f t="shared" si="2"/>
        <v>10</v>
      </c>
      <c r="AH17" s="57">
        <f t="shared" si="3"/>
        <v>10</v>
      </c>
      <c r="AI17" s="58">
        <f t="shared" si="4"/>
        <v>8.173076923076923</v>
      </c>
      <c r="AJ17" s="53" t="str">
        <f t="shared" si="15"/>
        <v>Semestre  N, Acquis </v>
      </c>
      <c r="AK17" s="59"/>
      <c r="AL17" s="59" t="s">
        <v>55</v>
      </c>
      <c r="AM17" s="59"/>
      <c r="AN17" s="59"/>
      <c r="AO17" s="59"/>
      <c r="AP17" s="59"/>
    </row>
    <row r="18" spans="1:42" s="62" customFormat="1" ht="15.75" customHeight="1">
      <c r="A18" s="45">
        <v>6</v>
      </c>
      <c r="B18" s="46" t="s">
        <v>34</v>
      </c>
      <c r="C18" s="46" t="s">
        <v>35</v>
      </c>
      <c r="D18" s="46" t="s">
        <v>36</v>
      </c>
      <c r="E18" s="58">
        <v>12</v>
      </c>
      <c r="F18" s="56" t="s">
        <v>20</v>
      </c>
      <c r="G18" s="57">
        <f t="shared" si="5"/>
        <v>5</v>
      </c>
      <c r="H18" s="58">
        <v>7.25</v>
      </c>
      <c r="I18" s="56" t="s">
        <v>20</v>
      </c>
      <c r="J18" s="57">
        <f t="shared" si="6"/>
        <v>0</v>
      </c>
      <c r="K18" s="58">
        <v>13.58</v>
      </c>
      <c r="L18" s="56" t="s">
        <v>20</v>
      </c>
      <c r="M18" s="57">
        <f t="shared" si="7"/>
        <v>5</v>
      </c>
      <c r="N18" s="58">
        <v>8.88</v>
      </c>
      <c r="O18" s="56" t="s">
        <v>20</v>
      </c>
      <c r="P18" s="57">
        <f t="shared" si="8"/>
        <v>0</v>
      </c>
      <c r="Q18" s="58">
        <v>9</v>
      </c>
      <c r="R18" s="56" t="s">
        <v>20</v>
      </c>
      <c r="S18" s="57">
        <f t="shared" si="9"/>
        <v>0</v>
      </c>
      <c r="T18" s="58">
        <v>11.25</v>
      </c>
      <c r="U18" s="56" t="s">
        <v>20</v>
      </c>
      <c r="V18" s="57">
        <f t="shared" si="10"/>
        <v>3</v>
      </c>
      <c r="W18" s="58">
        <f t="shared" si="0"/>
        <v>9.15</v>
      </c>
      <c r="X18" s="56" t="s">
        <v>20</v>
      </c>
      <c r="Y18" s="57">
        <f t="shared" si="11"/>
        <v>5</v>
      </c>
      <c r="Z18" s="58">
        <f t="shared" si="1"/>
        <v>10.76</v>
      </c>
      <c r="AA18" s="56" t="s">
        <v>20</v>
      </c>
      <c r="AB18" s="57">
        <f t="shared" si="12"/>
        <v>11</v>
      </c>
      <c r="AC18" s="58">
        <f t="shared" si="13"/>
        <v>9.75</v>
      </c>
      <c r="AD18" s="56" t="s">
        <v>20</v>
      </c>
      <c r="AE18" s="57">
        <f t="shared" si="14"/>
        <v>3</v>
      </c>
      <c r="AF18" s="57" t="s">
        <v>20</v>
      </c>
      <c r="AG18" s="57">
        <f t="shared" si="2"/>
        <v>19</v>
      </c>
      <c r="AH18" s="57">
        <f t="shared" si="3"/>
        <v>19</v>
      </c>
      <c r="AI18" s="58">
        <f t="shared" si="4"/>
        <v>9.907692307692308</v>
      </c>
      <c r="AJ18" s="53" t="str">
        <f t="shared" si="15"/>
        <v>Semestre  N, Acquis </v>
      </c>
      <c r="AK18" s="61"/>
      <c r="AL18" s="61"/>
      <c r="AM18" s="59"/>
      <c r="AN18" s="59"/>
      <c r="AO18" s="61"/>
      <c r="AP18" s="61"/>
    </row>
    <row r="19" spans="1:42" s="60" customFormat="1" ht="15.75" customHeight="1">
      <c r="A19" s="45">
        <v>7</v>
      </c>
      <c r="B19" s="47">
        <v>75181</v>
      </c>
      <c r="C19" s="46" t="s">
        <v>77</v>
      </c>
      <c r="D19" s="46" t="s">
        <v>78</v>
      </c>
      <c r="E19" s="56">
        <v>6.5</v>
      </c>
      <c r="F19" s="56" t="s">
        <v>20</v>
      </c>
      <c r="G19" s="57">
        <f t="shared" si="5"/>
        <v>0</v>
      </c>
      <c r="H19" s="56">
        <v>4</v>
      </c>
      <c r="I19" s="56" t="s">
        <v>20</v>
      </c>
      <c r="J19" s="57">
        <f t="shared" si="6"/>
        <v>0</v>
      </c>
      <c r="K19" s="56">
        <v>11.33</v>
      </c>
      <c r="L19" s="56" t="s">
        <v>20</v>
      </c>
      <c r="M19" s="57">
        <f t="shared" si="7"/>
        <v>5</v>
      </c>
      <c r="N19" s="56">
        <v>4.5</v>
      </c>
      <c r="O19" s="56" t="s">
        <v>20</v>
      </c>
      <c r="P19" s="57">
        <f t="shared" si="8"/>
        <v>0</v>
      </c>
      <c r="Q19" s="56">
        <v>2</v>
      </c>
      <c r="R19" s="56" t="s">
        <v>20</v>
      </c>
      <c r="S19" s="57">
        <f t="shared" si="9"/>
        <v>0</v>
      </c>
      <c r="T19" s="56">
        <v>6.5</v>
      </c>
      <c r="U19" s="56" t="s">
        <v>20</v>
      </c>
      <c r="V19" s="57">
        <f t="shared" si="10"/>
        <v>0</v>
      </c>
      <c r="W19" s="56">
        <f t="shared" si="0"/>
        <v>5</v>
      </c>
      <c r="X19" s="56" t="s">
        <v>20</v>
      </c>
      <c r="Y19" s="57">
        <f t="shared" si="11"/>
        <v>0</v>
      </c>
      <c r="Z19" s="56">
        <f t="shared" si="1"/>
        <v>7.231999999999999</v>
      </c>
      <c r="AA19" s="56" t="s">
        <v>20</v>
      </c>
      <c r="AB19" s="57">
        <f t="shared" si="12"/>
        <v>5</v>
      </c>
      <c r="AC19" s="56">
        <f t="shared" si="13"/>
        <v>3.5</v>
      </c>
      <c r="AD19" s="56" t="s">
        <v>20</v>
      </c>
      <c r="AE19" s="57">
        <f t="shared" si="14"/>
        <v>0</v>
      </c>
      <c r="AF19" s="57" t="s">
        <v>20</v>
      </c>
      <c r="AG19" s="57">
        <f t="shared" si="2"/>
        <v>5</v>
      </c>
      <c r="AH19" s="57">
        <f t="shared" si="3"/>
        <v>5</v>
      </c>
      <c r="AI19" s="58">
        <f t="shared" si="4"/>
        <v>5.512307692307692</v>
      </c>
      <c r="AJ19" s="53" t="str">
        <f t="shared" si="15"/>
        <v>Semestre  N, Acquis </v>
      </c>
      <c r="AK19" s="59"/>
      <c r="AL19" s="59"/>
      <c r="AM19" s="59"/>
      <c r="AN19" s="59"/>
      <c r="AO19" s="59"/>
      <c r="AP19" s="59"/>
    </row>
    <row r="20" spans="1:42" s="20" customFormat="1" ht="15.75" customHeight="1">
      <c r="A20" s="49">
        <v>8</v>
      </c>
      <c r="B20" s="52" t="s">
        <v>79</v>
      </c>
      <c r="C20" s="52" t="s">
        <v>80</v>
      </c>
      <c r="D20" s="52" t="s">
        <v>46</v>
      </c>
      <c r="E20" s="26">
        <v>14.5</v>
      </c>
      <c r="F20" s="50" t="s">
        <v>20</v>
      </c>
      <c r="G20" s="51">
        <f t="shared" si="5"/>
        <v>5</v>
      </c>
      <c r="H20" s="26">
        <v>13.25</v>
      </c>
      <c r="I20" s="50" t="s">
        <v>20</v>
      </c>
      <c r="J20" s="51">
        <f t="shared" si="6"/>
        <v>6</v>
      </c>
      <c r="K20" s="26">
        <v>8.5</v>
      </c>
      <c r="L20" s="50" t="s">
        <v>20</v>
      </c>
      <c r="M20" s="51">
        <f t="shared" si="7"/>
        <v>0</v>
      </c>
      <c r="N20" s="26">
        <v>10.54</v>
      </c>
      <c r="O20" s="50" t="s">
        <v>20</v>
      </c>
      <c r="P20" s="51">
        <f t="shared" si="8"/>
        <v>6</v>
      </c>
      <c r="Q20" s="26">
        <v>10</v>
      </c>
      <c r="R20" s="50" t="s">
        <v>20</v>
      </c>
      <c r="S20" s="51">
        <f t="shared" si="9"/>
        <v>5</v>
      </c>
      <c r="T20" s="26">
        <v>15</v>
      </c>
      <c r="U20" s="50" t="s">
        <v>20</v>
      </c>
      <c r="V20" s="51">
        <f t="shared" si="10"/>
        <v>3</v>
      </c>
      <c r="W20" s="26">
        <f t="shared" si="0"/>
        <v>13.75</v>
      </c>
      <c r="X20" s="50" t="s">
        <v>20</v>
      </c>
      <c r="Y20" s="51">
        <f t="shared" si="11"/>
        <v>10</v>
      </c>
      <c r="Z20" s="26">
        <f t="shared" si="1"/>
        <v>9.724</v>
      </c>
      <c r="AA20" s="50" t="s">
        <v>20</v>
      </c>
      <c r="AB20" s="51">
        <f t="shared" si="12"/>
        <v>6</v>
      </c>
      <c r="AC20" s="26">
        <f t="shared" si="13"/>
        <v>11.666666666666666</v>
      </c>
      <c r="AD20" s="50" t="s">
        <v>20</v>
      </c>
      <c r="AE20" s="51">
        <f t="shared" si="14"/>
        <v>8</v>
      </c>
      <c r="AF20" s="51" t="s">
        <v>20</v>
      </c>
      <c r="AG20" s="51">
        <f t="shared" si="2"/>
        <v>24</v>
      </c>
      <c r="AH20" s="51">
        <f t="shared" si="3"/>
        <v>30</v>
      </c>
      <c r="AI20" s="26">
        <f t="shared" si="4"/>
        <v>11.720769230769232</v>
      </c>
      <c r="AJ20" s="25" t="str">
        <f t="shared" si="15"/>
        <v>Semestre  Aquis </v>
      </c>
      <c r="AK20" s="19"/>
      <c r="AL20" s="19"/>
      <c r="AM20" s="23"/>
      <c r="AN20" s="23"/>
      <c r="AO20" s="19"/>
      <c r="AP20" s="19"/>
    </row>
    <row r="21" spans="1:42" s="60" customFormat="1" ht="15.75" customHeight="1">
      <c r="A21" s="45">
        <v>9</v>
      </c>
      <c r="B21" s="46" t="s">
        <v>37</v>
      </c>
      <c r="C21" s="46" t="s">
        <v>38</v>
      </c>
      <c r="D21" s="46" t="s">
        <v>39</v>
      </c>
      <c r="E21" s="56">
        <v>8.5</v>
      </c>
      <c r="F21" s="56" t="s">
        <v>20</v>
      </c>
      <c r="G21" s="57">
        <f t="shared" si="5"/>
        <v>0</v>
      </c>
      <c r="H21" s="56">
        <v>6.5</v>
      </c>
      <c r="I21" s="56" t="s">
        <v>20</v>
      </c>
      <c r="J21" s="57">
        <f t="shared" si="6"/>
        <v>0</v>
      </c>
      <c r="K21" s="56">
        <v>7.42</v>
      </c>
      <c r="L21" s="56" t="s">
        <v>20</v>
      </c>
      <c r="M21" s="57">
        <f t="shared" si="7"/>
        <v>0</v>
      </c>
      <c r="N21" s="56">
        <v>11.59</v>
      </c>
      <c r="O21" s="56" t="s">
        <v>20</v>
      </c>
      <c r="P21" s="57">
        <f t="shared" si="8"/>
        <v>6</v>
      </c>
      <c r="Q21" s="56">
        <v>6.5</v>
      </c>
      <c r="R21" s="56" t="s">
        <v>20</v>
      </c>
      <c r="S21" s="57">
        <f t="shared" si="9"/>
        <v>0</v>
      </c>
      <c r="T21" s="56">
        <v>6.75</v>
      </c>
      <c r="U21" s="56" t="s">
        <v>20</v>
      </c>
      <c r="V21" s="57">
        <f t="shared" si="10"/>
        <v>0</v>
      </c>
      <c r="W21" s="56">
        <f t="shared" si="0"/>
        <v>7.3</v>
      </c>
      <c r="X21" s="56" t="s">
        <v>20</v>
      </c>
      <c r="Y21" s="57">
        <f t="shared" si="11"/>
        <v>0</v>
      </c>
      <c r="Z21" s="56">
        <f t="shared" si="1"/>
        <v>9.922</v>
      </c>
      <c r="AA21" s="56" t="s">
        <v>20</v>
      </c>
      <c r="AB21" s="57">
        <f t="shared" si="12"/>
        <v>6</v>
      </c>
      <c r="AC21" s="56">
        <f t="shared" si="13"/>
        <v>6.583333333333333</v>
      </c>
      <c r="AD21" s="56" t="s">
        <v>20</v>
      </c>
      <c r="AE21" s="57">
        <f t="shared" si="14"/>
        <v>0</v>
      </c>
      <c r="AF21" s="57" t="s">
        <v>20</v>
      </c>
      <c r="AG21" s="57">
        <f t="shared" si="2"/>
        <v>6</v>
      </c>
      <c r="AH21" s="57">
        <f t="shared" si="3"/>
        <v>6</v>
      </c>
      <c r="AI21" s="58">
        <f t="shared" si="4"/>
        <v>8.143076923076922</v>
      </c>
      <c r="AJ21" s="53" t="str">
        <f t="shared" si="15"/>
        <v>Semestre  N, Acquis </v>
      </c>
      <c r="AK21" s="59"/>
      <c r="AL21" s="59" t="s">
        <v>55</v>
      </c>
      <c r="AM21" s="59"/>
      <c r="AN21" s="59"/>
      <c r="AO21" s="59"/>
      <c r="AP21" s="59"/>
    </row>
    <row r="22" spans="1:42" s="48" customFormat="1" ht="15.75" customHeight="1">
      <c r="A22" s="49">
        <v>10</v>
      </c>
      <c r="B22" s="52" t="s">
        <v>81</v>
      </c>
      <c r="C22" s="52" t="s">
        <v>82</v>
      </c>
      <c r="D22" s="52" t="s">
        <v>83</v>
      </c>
      <c r="E22" s="50">
        <v>10.5</v>
      </c>
      <c r="F22" s="50" t="s">
        <v>20</v>
      </c>
      <c r="G22" s="51">
        <f t="shared" si="5"/>
        <v>5</v>
      </c>
      <c r="H22" s="50">
        <v>18</v>
      </c>
      <c r="I22" s="50" t="s">
        <v>20</v>
      </c>
      <c r="J22" s="51">
        <f t="shared" si="6"/>
        <v>6</v>
      </c>
      <c r="K22" s="50">
        <v>16.83</v>
      </c>
      <c r="L22" s="50" t="s">
        <v>20</v>
      </c>
      <c r="M22" s="51">
        <f t="shared" si="7"/>
        <v>5</v>
      </c>
      <c r="N22" s="50">
        <v>16.45</v>
      </c>
      <c r="O22" s="50" t="s">
        <v>20</v>
      </c>
      <c r="P22" s="51">
        <f t="shared" si="8"/>
        <v>6</v>
      </c>
      <c r="Q22" s="50">
        <v>12</v>
      </c>
      <c r="R22" s="50" t="s">
        <v>20</v>
      </c>
      <c r="S22" s="51">
        <f t="shared" si="9"/>
        <v>5</v>
      </c>
      <c r="T22" s="50">
        <v>18.75</v>
      </c>
      <c r="U22" s="50" t="s">
        <v>20</v>
      </c>
      <c r="V22" s="51">
        <f t="shared" si="10"/>
        <v>3</v>
      </c>
      <c r="W22" s="50">
        <f t="shared" si="0"/>
        <v>15</v>
      </c>
      <c r="X22" s="50" t="s">
        <v>20</v>
      </c>
      <c r="Y22" s="51">
        <f t="shared" si="11"/>
        <v>10</v>
      </c>
      <c r="Z22" s="50">
        <f t="shared" si="1"/>
        <v>16.601999999999997</v>
      </c>
      <c r="AA22" s="50" t="s">
        <v>20</v>
      </c>
      <c r="AB22" s="51">
        <f t="shared" si="12"/>
        <v>11</v>
      </c>
      <c r="AC22" s="50">
        <f t="shared" si="13"/>
        <v>14.25</v>
      </c>
      <c r="AD22" s="50" t="s">
        <v>20</v>
      </c>
      <c r="AE22" s="51">
        <f t="shared" si="14"/>
        <v>8</v>
      </c>
      <c r="AF22" s="51" t="s">
        <v>20</v>
      </c>
      <c r="AG22" s="51">
        <f t="shared" si="2"/>
        <v>29</v>
      </c>
      <c r="AH22" s="51">
        <f t="shared" si="3"/>
        <v>30</v>
      </c>
      <c r="AI22" s="26">
        <f t="shared" si="4"/>
        <v>15.443076923076923</v>
      </c>
      <c r="AJ22" s="25" t="str">
        <f t="shared" si="15"/>
        <v>Semestre  Aquis </v>
      </c>
      <c r="AK22" s="23"/>
      <c r="AL22" s="23"/>
      <c r="AM22" s="23"/>
      <c r="AN22" s="23"/>
      <c r="AO22" s="23"/>
      <c r="AP22" s="23"/>
    </row>
    <row r="23" spans="1:42" s="60" customFormat="1" ht="15.75" customHeight="1">
      <c r="A23" s="45">
        <v>11</v>
      </c>
      <c r="B23" s="46" t="s">
        <v>84</v>
      </c>
      <c r="C23" s="46" t="s">
        <v>85</v>
      </c>
      <c r="D23" s="46" t="s">
        <v>86</v>
      </c>
      <c r="E23" s="56">
        <v>10</v>
      </c>
      <c r="F23" s="56" t="s">
        <v>20</v>
      </c>
      <c r="G23" s="57">
        <f t="shared" si="5"/>
        <v>5</v>
      </c>
      <c r="H23" s="56">
        <v>14.5</v>
      </c>
      <c r="I23" s="56" t="s">
        <v>20</v>
      </c>
      <c r="J23" s="57">
        <f t="shared" si="6"/>
        <v>6</v>
      </c>
      <c r="K23" s="56">
        <v>4.17</v>
      </c>
      <c r="L23" s="56" t="s">
        <v>20</v>
      </c>
      <c r="M23" s="57">
        <f t="shared" si="7"/>
        <v>0</v>
      </c>
      <c r="N23" s="56">
        <v>9.89</v>
      </c>
      <c r="O23" s="56" t="s">
        <v>20</v>
      </c>
      <c r="P23" s="57">
        <f t="shared" si="8"/>
        <v>0</v>
      </c>
      <c r="Q23" s="56">
        <v>7.5</v>
      </c>
      <c r="R23" s="56" t="s">
        <v>20</v>
      </c>
      <c r="S23" s="57">
        <f t="shared" si="9"/>
        <v>0</v>
      </c>
      <c r="T23" s="56">
        <v>5</v>
      </c>
      <c r="U23" s="56" t="s">
        <v>20</v>
      </c>
      <c r="V23" s="57">
        <f t="shared" si="10"/>
        <v>0</v>
      </c>
      <c r="W23" s="56">
        <f t="shared" si="0"/>
        <v>12.7</v>
      </c>
      <c r="X23" s="56" t="s">
        <v>20</v>
      </c>
      <c r="Y23" s="57">
        <f t="shared" si="11"/>
        <v>10</v>
      </c>
      <c r="Z23" s="56">
        <f t="shared" si="1"/>
        <v>7.602000000000001</v>
      </c>
      <c r="AA23" s="56" t="s">
        <v>20</v>
      </c>
      <c r="AB23" s="57">
        <f t="shared" si="12"/>
        <v>0</v>
      </c>
      <c r="AC23" s="56">
        <f t="shared" si="13"/>
        <v>6.666666666666667</v>
      </c>
      <c r="AD23" s="56" t="s">
        <v>20</v>
      </c>
      <c r="AE23" s="57">
        <f t="shared" si="14"/>
        <v>0</v>
      </c>
      <c r="AF23" s="57" t="s">
        <v>20</v>
      </c>
      <c r="AG23" s="57">
        <f t="shared" si="2"/>
        <v>10</v>
      </c>
      <c r="AH23" s="57">
        <f t="shared" si="3"/>
        <v>10</v>
      </c>
      <c r="AI23" s="58">
        <f t="shared" si="4"/>
        <v>9.346923076923078</v>
      </c>
      <c r="AJ23" s="53" t="str">
        <f t="shared" si="15"/>
        <v>Semestre  N, Acquis </v>
      </c>
      <c r="AK23" s="59"/>
      <c r="AL23" s="59"/>
      <c r="AM23" s="59"/>
      <c r="AN23" s="59"/>
      <c r="AO23" s="59"/>
      <c r="AP23" s="59"/>
    </row>
    <row r="24" spans="1:42" s="60" customFormat="1" ht="15.75" customHeight="1">
      <c r="A24" s="45">
        <v>12</v>
      </c>
      <c r="B24" s="46" t="s">
        <v>87</v>
      </c>
      <c r="C24" s="46" t="s">
        <v>88</v>
      </c>
      <c r="D24" s="46" t="s">
        <v>89</v>
      </c>
      <c r="E24" s="56">
        <v>7</v>
      </c>
      <c r="F24" s="56" t="s">
        <v>20</v>
      </c>
      <c r="G24" s="57">
        <f t="shared" si="5"/>
        <v>0</v>
      </c>
      <c r="H24" s="56">
        <v>2.25</v>
      </c>
      <c r="I24" s="56" t="s">
        <v>20</v>
      </c>
      <c r="J24" s="57">
        <f t="shared" si="6"/>
        <v>0</v>
      </c>
      <c r="K24" s="56">
        <v>7.17</v>
      </c>
      <c r="L24" s="56" t="s">
        <v>20</v>
      </c>
      <c r="M24" s="57">
        <f t="shared" si="7"/>
        <v>0</v>
      </c>
      <c r="N24" s="56">
        <v>7.89</v>
      </c>
      <c r="O24" s="56" t="s">
        <v>20</v>
      </c>
      <c r="P24" s="57">
        <f t="shared" si="8"/>
        <v>0</v>
      </c>
      <c r="Q24" s="56">
        <v>7.5</v>
      </c>
      <c r="R24" s="56" t="s">
        <v>20</v>
      </c>
      <c r="S24" s="57">
        <f t="shared" si="9"/>
        <v>0</v>
      </c>
      <c r="T24" s="56">
        <v>6.25</v>
      </c>
      <c r="U24" s="56" t="s">
        <v>20</v>
      </c>
      <c r="V24" s="57">
        <f t="shared" si="10"/>
        <v>0</v>
      </c>
      <c r="W24" s="56">
        <f t="shared" si="0"/>
        <v>4.15</v>
      </c>
      <c r="X24" s="56" t="s">
        <v>20</v>
      </c>
      <c r="Y24" s="57">
        <f t="shared" si="11"/>
        <v>0</v>
      </c>
      <c r="Z24" s="56">
        <f t="shared" si="1"/>
        <v>7.601999999999999</v>
      </c>
      <c r="AA24" s="56" t="s">
        <v>20</v>
      </c>
      <c r="AB24" s="57">
        <f t="shared" si="12"/>
        <v>0</v>
      </c>
      <c r="AC24" s="56">
        <f t="shared" si="13"/>
        <v>7.083333333333333</v>
      </c>
      <c r="AD24" s="56" t="s">
        <v>20</v>
      </c>
      <c r="AE24" s="57">
        <f t="shared" si="14"/>
        <v>0</v>
      </c>
      <c r="AF24" s="57" t="s">
        <v>20</v>
      </c>
      <c r="AG24" s="57">
        <f t="shared" si="2"/>
        <v>0</v>
      </c>
      <c r="AH24" s="57">
        <f t="shared" si="3"/>
        <v>0</v>
      </c>
      <c r="AI24" s="58">
        <f t="shared" si="4"/>
        <v>6.154615384615384</v>
      </c>
      <c r="AJ24" s="53" t="str">
        <f t="shared" si="15"/>
        <v>Semestre  N, Acquis </v>
      </c>
      <c r="AK24" s="59"/>
      <c r="AL24" s="59"/>
      <c r="AM24" s="59"/>
      <c r="AN24" s="59"/>
      <c r="AO24" s="59"/>
      <c r="AP24" s="59"/>
    </row>
    <row r="25" spans="1:42" s="60" customFormat="1" ht="15.75" customHeight="1">
      <c r="A25" s="45">
        <v>13</v>
      </c>
      <c r="B25" s="46" t="s">
        <v>90</v>
      </c>
      <c r="C25" s="46" t="s">
        <v>91</v>
      </c>
      <c r="D25" s="46" t="s">
        <v>62</v>
      </c>
      <c r="E25" s="56">
        <v>0</v>
      </c>
      <c r="F25" s="56" t="s">
        <v>20</v>
      </c>
      <c r="G25" s="57">
        <f t="shared" si="5"/>
        <v>0</v>
      </c>
      <c r="H25" s="56">
        <v>0</v>
      </c>
      <c r="I25" s="56" t="s">
        <v>20</v>
      </c>
      <c r="J25" s="57">
        <f t="shared" si="6"/>
        <v>0</v>
      </c>
      <c r="K25" s="56">
        <v>0</v>
      </c>
      <c r="L25" s="56" t="s">
        <v>20</v>
      </c>
      <c r="M25" s="57">
        <f t="shared" si="7"/>
        <v>0</v>
      </c>
      <c r="N25" s="56">
        <v>0</v>
      </c>
      <c r="O25" s="56" t="s">
        <v>20</v>
      </c>
      <c r="P25" s="57">
        <f t="shared" si="8"/>
        <v>0</v>
      </c>
      <c r="Q25" s="56">
        <v>0</v>
      </c>
      <c r="R25" s="56" t="s">
        <v>20</v>
      </c>
      <c r="S25" s="57">
        <f t="shared" si="9"/>
        <v>0</v>
      </c>
      <c r="T25" s="56">
        <v>0</v>
      </c>
      <c r="U25" s="56" t="s">
        <v>20</v>
      </c>
      <c r="V25" s="57">
        <f t="shared" si="10"/>
        <v>0</v>
      </c>
      <c r="W25" s="56">
        <f t="shared" si="0"/>
        <v>0</v>
      </c>
      <c r="X25" s="56" t="s">
        <v>20</v>
      </c>
      <c r="Y25" s="57">
        <f t="shared" si="11"/>
        <v>0</v>
      </c>
      <c r="Z25" s="56">
        <f t="shared" si="1"/>
        <v>0</v>
      </c>
      <c r="AA25" s="56" t="s">
        <v>20</v>
      </c>
      <c r="AB25" s="57">
        <f t="shared" si="12"/>
        <v>0</v>
      </c>
      <c r="AC25" s="56">
        <f t="shared" si="13"/>
        <v>0</v>
      </c>
      <c r="AD25" s="56" t="s">
        <v>20</v>
      </c>
      <c r="AE25" s="57">
        <f t="shared" si="14"/>
        <v>0</v>
      </c>
      <c r="AF25" s="57" t="s">
        <v>20</v>
      </c>
      <c r="AG25" s="57">
        <f t="shared" si="2"/>
        <v>0</v>
      </c>
      <c r="AH25" s="57">
        <f t="shared" si="3"/>
        <v>0</v>
      </c>
      <c r="AI25" s="58">
        <f t="shared" si="4"/>
        <v>0</v>
      </c>
      <c r="AJ25" s="53" t="str">
        <f t="shared" si="15"/>
        <v>Semestre  N, Acquis </v>
      </c>
      <c r="AM25" s="59"/>
      <c r="AN25" s="59"/>
      <c r="AO25" s="59"/>
      <c r="AP25" s="59"/>
    </row>
    <row r="26" spans="1:42" s="60" customFormat="1" ht="15.75" customHeight="1">
      <c r="A26" s="45">
        <v>14</v>
      </c>
      <c r="B26" s="46" t="s">
        <v>92</v>
      </c>
      <c r="C26" s="46" t="s">
        <v>93</v>
      </c>
      <c r="D26" s="46" t="s">
        <v>94</v>
      </c>
      <c r="E26" s="56">
        <v>4</v>
      </c>
      <c r="F26" s="56" t="s">
        <v>20</v>
      </c>
      <c r="G26" s="57">
        <f t="shared" si="5"/>
        <v>0</v>
      </c>
      <c r="H26" s="56">
        <v>2.25</v>
      </c>
      <c r="I26" s="56" t="s">
        <v>20</v>
      </c>
      <c r="J26" s="57">
        <f t="shared" si="6"/>
        <v>0</v>
      </c>
      <c r="K26" s="56">
        <v>1.5</v>
      </c>
      <c r="L26" s="56" t="s">
        <v>20</v>
      </c>
      <c r="M26" s="57">
        <f t="shared" si="7"/>
        <v>0</v>
      </c>
      <c r="N26" s="56">
        <v>0</v>
      </c>
      <c r="O26" s="56" t="s">
        <v>20</v>
      </c>
      <c r="P26" s="57">
        <f t="shared" si="8"/>
        <v>0</v>
      </c>
      <c r="Q26" s="56">
        <v>2.5</v>
      </c>
      <c r="R26" s="56" t="s">
        <v>20</v>
      </c>
      <c r="S26" s="57">
        <f t="shared" si="9"/>
        <v>0</v>
      </c>
      <c r="T26" s="56">
        <v>5.25</v>
      </c>
      <c r="U26" s="56" t="s">
        <v>20</v>
      </c>
      <c r="V26" s="57">
        <f t="shared" si="10"/>
        <v>0</v>
      </c>
      <c r="W26" s="56">
        <f t="shared" si="0"/>
        <v>2.95</v>
      </c>
      <c r="X26" s="56" t="s">
        <v>20</v>
      </c>
      <c r="Y26" s="57">
        <f t="shared" si="11"/>
        <v>0</v>
      </c>
      <c r="Z26" s="56">
        <f t="shared" si="1"/>
        <v>0.6</v>
      </c>
      <c r="AA26" s="56" t="s">
        <v>20</v>
      </c>
      <c r="AB26" s="57">
        <f t="shared" si="12"/>
        <v>0</v>
      </c>
      <c r="AC26" s="56">
        <f t="shared" si="13"/>
        <v>3.4166666666666665</v>
      </c>
      <c r="AD26" s="56" t="s">
        <v>20</v>
      </c>
      <c r="AE26" s="57">
        <f t="shared" si="14"/>
        <v>0</v>
      </c>
      <c r="AF26" s="57" t="s">
        <v>20</v>
      </c>
      <c r="AG26" s="57">
        <f t="shared" si="2"/>
        <v>0</v>
      </c>
      <c r="AH26" s="57">
        <f t="shared" si="3"/>
        <v>0</v>
      </c>
      <c r="AI26" s="58">
        <f t="shared" si="4"/>
        <v>2.1538461538461537</v>
      </c>
      <c r="AJ26" s="53" t="str">
        <f t="shared" si="15"/>
        <v>Semestre  N, Acquis </v>
      </c>
      <c r="AK26" s="59"/>
      <c r="AL26" s="59"/>
      <c r="AM26" s="59"/>
      <c r="AN26" s="59"/>
      <c r="AO26" s="59"/>
      <c r="AP26" s="59"/>
    </row>
    <row r="27" spans="1:42" s="48" customFormat="1" ht="15.75" customHeight="1">
      <c r="A27" s="49">
        <v>15</v>
      </c>
      <c r="B27" s="52" t="s">
        <v>40</v>
      </c>
      <c r="C27" s="52" t="s">
        <v>41</v>
      </c>
      <c r="D27" s="52" t="s">
        <v>42</v>
      </c>
      <c r="E27" s="50">
        <v>10</v>
      </c>
      <c r="F27" s="50" t="s">
        <v>20</v>
      </c>
      <c r="G27" s="51">
        <f t="shared" si="5"/>
        <v>5</v>
      </c>
      <c r="H27" s="50">
        <v>10.75</v>
      </c>
      <c r="I27" s="50" t="s">
        <v>20</v>
      </c>
      <c r="J27" s="51">
        <f t="shared" si="6"/>
        <v>6</v>
      </c>
      <c r="K27" s="50">
        <v>11.83</v>
      </c>
      <c r="L27" s="50" t="s">
        <v>20</v>
      </c>
      <c r="M27" s="51">
        <f t="shared" si="7"/>
        <v>5</v>
      </c>
      <c r="N27" s="50">
        <v>10.14</v>
      </c>
      <c r="O27" s="50" t="s">
        <v>20</v>
      </c>
      <c r="P27" s="51">
        <f t="shared" si="8"/>
        <v>6</v>
      </c>
      <c r="Q27" s="50">
        <v>11</v>
      </c>
      <c r="R27" s="50" t="s">
        <v>20</v>
      </c>
      <c r="S27" s="51">
        <f t="shared" si="9"/>
        <v>5</v>
      </c>
      <c r="T27" s="50">
        <v>10</v>
      </c>
      <c r="U27" s="50" t="s">
        <v>20</v>
      </c>
      <c r="V27" s="51">
        <f t="shared" si="10"/>
        <v>3</v>
      </c>
      <c r="W27" s="50">
        <f t="shared" si="0"/>
        <v>10.45</v>
      </c>
      <c r="X27" s="50" t="s">
        <v>20</v>
      </c>
      <c r="Y27" s="51">
        <f t="shared" si="11"/>
        <v>10</v>
      </c>
      <c r="Z27" s="50">
        <f t="shared" si="1"/>
        <v>10.815999999999999</v>
      </c>
      <c r="AA27" s="50" t="s">
        <v>20</v>
      </c>
      <c r="AB27" s="51">
        <f t="shared" si="12"/>
        <v>11</v>
      </c>
      <c r="AC27" s="50">
        <f t="shared" si="13"/>
        <v>10.666666666666666</v>
      </c>
      <c r="AD27" s="50" t="s">
        <v>20</v>
      </c>
      <c r="AE27" s="51">
        <f t="shared" si="14"/>
        <v>8</v>
      </c>
      <c r="AF27" s="51" t="s">
        <v>20</v>
      </c>
      <c r="AG27" s="51">
        <f t="shared" si="2"/>
        <v>29</v>
      </c>
      <c r="AH27" s="51">
        <f t="shared" si="3"/>
        <v>30</v>
      </c>
      <c r="AI27" s="26">
        <f t="shared" si="4"/>
        <v>10.64076923076923</v>
      </c>
      <c r="AJ27" s="25" t="str">
        <f t="shared" si="15"/>
        <v>Semestre  Aquis </v>
      </c>
      <c r="AK27" s="23"/>
      <c r="AL27" s="23" t="s">
        <v>54</v>
      </c>
      <c r="AM27" s="23"/>
      <c r="AN27" s="23"/>
      <c r="AO27" s="23"/>
      <c r="AP27" s="23"/>
    </row>
    <row r="28" spans="1:42" s="60" customFormat="1" ht="15.75" customHeight="1">
      <c r="A28" s="45">
        <v>16</v>
      </c>
      <c r="B28" s="46" t="s">
        <v>95</v>
      </c>
      <c r="C28" s="46" t="s">
        <v>96</v>
      </c>
      <c r="D28" s="46" t="s">
        <v>97</v>
      </c>
      <c r="E28" s="56">
        <v>10.5</v>
      </c>
      <c r="F28" s="56" t="s">
        <v>20</v>
      </c>
      <c r="G28" s="57">
        <f t="shared" si="5"/>
        <v>5</v>
      </c>
      <c r="H28" s="56">
        <v>5</v>
      </c>
      <c r="I28" s="56" t="s">
        <v>20</v>
      </c>
      <c r="J28" s="57">
        <f t="shared" si="6"/>
        <v>0</v>
      </c>
      <c r="K28" s="56">
        <v>9.42</v>
      </c>
      <c r="L28" s="56" t="s">
        <v>20</v>
      </c>
      <c r="M28" s="57">
        <f t="shared" si="7"/>
        <v>0</v>
      </c>
      <c r="N28" s="56">
        <v>7.4</v>
      </c>
      <c r="O28" s="56" t="s">
        <v>20</v>
      </c>
      <c r="P28" s="57">
        <f t="shared" si="8"/>
        <v>0</v>
      </c>
      <c r="Q28" s="56">
        <v>5.5</v>
      </c>
      <c r="R28" s="56" t="s">
        <v>20</v>
      </c>
      <c r="S28" s="57">
        <f t="shared" si="9"/>
        <v>0</v>
      </c>
      <c r="T28" s="56">
        <v>8</v>
      </c>
      <c r="U28" s="56" t="s">
        <v>20</v>
      </c>
      <c r="V28" s="57">
        <f t="shared" si="10"/>
        <v>0</v>
      </c>
      <c r="W28" s="56">
        <f t="shared" si="0"/>
        <v>7.2</v>
      </c>
      <c r="X28" s="56" t="s">
        <v>20</v>
      </c>
      <c r="Y28" s="57">
        <f t="shared" si="11"/>
        <v>5</v>
      </c>
      <c r="Z28" s="56">
        <f t="shared" si="1"/>
        <v>8.208000000000002</v>
      </c>
      <c r="AA28" s="56" t="s">
        <v>20</v>
      </c>
      <c r="AB28" s="57">
        <f t="shared" si="12"/>
        <v>0</v>
      </c>
      <c r="AC28" s="56">
        <f t="shared" si="13"/>
        <v>6.333333333333333</v>
      </c>
      <c r="AD28" s="56" t="s">
        <v>20</v>
      </c>
      <c r="AE28" s="57">
        <f t="shared" si="14"/>
        <v>0</v>
      </c>
      <c r="AF28" s="57" t="s">
        <v>20</v>
      </c>
      <c r="AG28" s="57">
        <f t="shared" si="2"/>
        <v>5</v>
      </c>
      <c r="AH28" s="57">
        <f t="shared" si="3"/>
        <v>5</v>
      </c>
      <c r="AI28" s="58">
        <f t="shared" si="4"/>
        <v>7.3876923076923084</v>
      </c>
      <c r="AJ28" s="53" t="str">
        <f t="shared" si="15"/>
        <v>Semestre  N, Acquis </v>
      </c>
      <c r="AK28" s="59"/>
      <c r="AL28" s="59" t="s">
        <v>55</v>
      </c>
      <c r="AM28" s="59"/>
      <c r="AN28" s="59"/>
      <c r="AO28" s="59"/>
      <c r="AP28" s="59"/>
    </row>
    <row r="29" spans="1:42" s="20" customFormat="1" ht="15.75" customHeight="1">
      <c r="A29" s="49">
        <v>17</v>
      </c>
      <c r="B29" s="52" t="s">
        <v>98</v>
      </c>
      <c r="C29" s="52" t="s">
        <v>99</v>
      </c>
      <c r="D29" s="52" t="s">
        <v>100</v>
      </c>
      <c r="E29" s="26">
        <v>15</v>
      </c>
      <c r="F29" s="50" t="s">
        <v>20</v>
      </c>
      <c r="G29" s="51">
        <f t="shared" si="5"/>
        <v>5</v>
      </c>
      <c r="H29" s="26">
        <v>10.75</v>
      </c>
      <c r="I29" s="50" t="s">
        <v>20</v>
      </c>
      <c r="J29" s="51">
        <f t="shared" si="6"/>
        <v>6</v>
      </c>
      <c r="K29" s="26">
        <v>12.33</v>
      </c>
      <c r="L29" s="50" t="s">
        <v>20</v>
      </c>
      <c r="M29" s="51">
        <f t="shared" si="7"/>
        <v>5</v>
      </c>
      <c r="N29" s="26">
        <v>11.97</v>
      </c>
      <c r="O29" s="50" t="s">
        <v>20</v>
      </c>
      <c r="P29" s="51">
        <f t="shared" si="8"/>
        <v>6</v>
      </c>
      <c r="Q29" s="26">
        <v>8</v>
      </c>
      <c r="R29" s="50" t="s">
        <v>20</v>
      </c>
      <c r="S29" s="51">
        <f t="shared" si="9"/>
        <v>0</v>
      </c>
      <c r="T29" s="26">
        <v>13</v>
      </c>
      <c r="U29" s="50" t="s">
        <v>20</v>
      </c>
      <c r="V29" s="51">
        <f t="shared" si="10"/>
        <v>3</v>
      </c>
      <c r="W29" s="26">
        <f t="shared" si="0"/>
        <v>12.45</v>
      </c>
      <c r="X29" s="50" t="s">
        <v>20</v>
      </c>
      <c r="Y29" s="51">
        <f t="shared" si="11"/>
        <v>10</v>
      </c>
      <c r="Z29" s="26">
        <f t="shared" si="1"/>
        <v>12.114</v>
      </c>
      <c r="AA29" s="50" t="s">
        <v>20</v>
      </c>
      <c r="AB29" s="51">
        <f t="shared" si="12"/>
        <v>11</v>
      </c>
      <c r="AC29" s="26">
        <f t="shared" si="13"/>
        <v>9.666666666666666</v>
      </c>
      <c r="AD29" s="50" t="s">
        <v>20</v>
      </c>
      <c r="AE29" s="51">
        <f t="shared" si="14"/>
        <v>3</v>
      </c>
      <c r="AF29" s="51" t="s">
        <v>20</v>
      </c>
      <c r="AG29" s="51">
        <f t="shared" si="2"/>
        <v>24</v>
      </c>
      <c r="AH29" s="51">
        <f t="shared" si="3"/>
        <v>30</v>
      </c>
      <c r="AI29" s="26">
        <f t="shared" si="4"/>
        <v>11.678461538461537</v>
      </c>
      <c r="AJ29" s="25" t="str">
        <f t="shared" si="15"/>
        <v>Semestre  Aquis </v>
      </c>
      <c r="AK29" s="19"/>
      <c r="AL29" s="19"/>
      <c r="AM29" s="23"/>
      <c r="AN29" s="23"/>
      <c r="AO29" s="19"/>
      <c r="AP29" s="19"/>
    </row>
    <row r="30" spans="1:42" s="48" customFormat="1" ht="15.75" customHeight="1">
      <c r="A30" s="49">
        <v>18</v>
      </c>
      <c r="B30" s="52" t="s">
        <v>101</v>
      </c>
      <c r="C30" s="52" t="s">
        <v>102</v>
      </c>
      <c r="D30" s="52" t="s">
        <v>16</v>
      </c>
      <c r="E30" s="50">
        <v>16.5</v>
      </c>
      <c r="F30" s="50" t="s">
        <v>20</v>
      </c>
      <c r="G30" s="51">
        <f t="shared" si="5"/>
        <v>5</v>
      </c>
      <c r="H30" s="50">
        <v>11</v>
      </c>
      <c r="I30" s="50" t="s">
        <v>20</v>
      </c>
      <c r="J30" s="51">
        <f t="shared" si="6"/>
        <v>6</v>
      </c>
      <c r="K30" s="50">
        <v>4.67</v>
      </c>
      <c r="L30" s="50" t="s">
        <v>20</v>
      </c>
      <c r="M30" s="51">
        <f t="shared" si="7"/>
        <v>0</v>
      </c>
      <c r="N30" s="50">
        <v>11.37</v>
      </c>
      <c r="O30" s="50" t="s">
        <v>20</v>
      </c>
      <c r="P30" s="51">
        <f t="shared" si="8"/>
        <v>6</v>
      </c>
      <c r="Q30" s="50">
        <v>6</v>
      </c>
      <c r="R30" s="50" t="s">
        <v>20</v>
      </c>
      <c r="S30" s="51">
        <f t="shared" si="9"/>
        <v>0</v>
      </c>
      <c r="T30" s="50">
        <v>15</v>
      </c>
      <c r="U30" s="50" t="s">
        <v>20</v>
      </c>
      <c r="V30" s="51">
        <f t="shared" si="10"/>
        <v>3</v>
      </c>
      <c r="W30" s="50">
        <f t="shared" si="0"/>
        <v>13.2</v>
      </c>
      <c r="X30" s="50" t="s">
        <v>20</v>
      </c>
      <c r="Y30" s="51">
        <f t="shared" si="11"/>
        <v>10</v>
      </c>
      <c r="Z30" s="50">
        <f t="shared" si="1"/>
        <v>8.690000000000001</v>
      </c>
      <c r="AA30" s="50" t="s">
        <v>20</v>
      </c>
      <c r="AB30" s="51">
        <f t="shared" si="12"/>
        <v>6</v>
      </c>
      <c r="AC30" s="50">
        <f t="shared" si="13"/>
        <v>9</v>
      </c>
      <c r="AD30" s="50" t="s">
        <v>20</v>
      </c>
      <c r="AE30" s="51">
        <f t="shared" si="14"/>
        <v>3</v>
      </c>
      <c r="AF30" s="51" t="s">
        <v>20</v>
      </c>
      <c r="AG30" s="51">
        <f t="shared" si="2"/>
        <v>19</v>
      </c>
      <c r="AH30" s="51">
        <f t="shared" si="3"/>
        <v>30</v>
      </c>
      <c r="AI30" s="26">
        <f t="shared" si="4"/>
        <v>10.496153846153845</v>
      </c>
      <c r="AJ30" s="25" t="str">
        <f t="shared" si="15"/>
        <v>Semestre  Aquis </v>
      </c>
      <c r="AK30" s="23"/>
      <c r="AL30" s="23"/>
      <c r="AM30" s="23"/>
      <c r="AN30" s="23"/>
      <c r="AO30" s="23"/>
      <c r="AP30" s="23"/>
    </row>
    <row r="31" spans="1:42" s="48" customFormat="1" ht="15.75" customHeight="1">
      <c r="A31" s="49">
        <v>19</v>
      </c>
      <c r="B31" s="52" t="s">
        <v>103</v>
      </c>
      <c r="C31" s="52" t="s">
        <v>104</v>
      </c>
      <c r="D31" s="52" t="s">
        <v>78</v>
      </c>
      <c r="E31" s="50">
        <v>14.5</v>
      </c>
      <c r="F31" s="50" t="s">
        <v>20</v>
      </c>
      <c r="G31" s="51">
        <f t="shared" si="5"/>
        <v>5</v>
      </c>
      <c r="H31" s="50">
        <v>13.25</v>
      </c>
      <c r="I31" s="50" t="s">
        <v>20</v>
      </c>
      <c r="J31" s="51">
        <f t="shared" si="6"/>
        <v>6</v>
      </c>
      <c r="K31" s="50">
        <v>15.67</v>
      </c>
      <c r="L31" s="50" t="s">
        <v>20</v>
      </c>
      <c r="M31" s="51">
        <f t="shared" si="7"/>
        <v>5</v>
      </c>
      <c r="N31" s="50">
        <v>11.52</v>
      </c>
      <c r="O31" s="50" t="s">
        <v>20</v>
      </c>
      <c r="P31" s="51">
        <f t="shared" si="8"/>
        <v>6</v>
      </c>
      <c r="Q31" s="50">
        <v>14</v>
      </c>
      <c r="R31" s="50" t="s">
        <v>20</v>
      </c>
      <c r="S31" s="51">
        <f t="shared" si="9"/>
        <v>5</v>
      </c>
      <c r="T31" s="50">
        <v>15</v>
      </c>
      <c r="U31" s="50" t="s">
        <v>20</v>
      </c>
      <c r="V31" s="51">
        <f t="shared" si="10"/>
        <v>3</v>
      </c>
      <c r="W31" s="50">
        <f t="shared" si="0"/>
        <v>13.75</v>
      </c>
      <c r="X31" s="50" t="s">
        <v>20</v>
      </c>
      <c r="Y31" s="51">
        <f t="shared" si="11"/>
        <v>10</v>
      </c>
      <c r="Z31" s="50">
        <f t="shared" si="1"/>
        <v>13.180000000000001</v>
      </c>
      <c r="AA31" s="50" t="s">
        <v>20</v>
      </c>
      <c r="AB31" s="51">
        <f t="shared" si="12"/>
        <v>11</v>
      </c>
      <c r="AC31" s="50">
        <f t="shared" si="13"/>
        <v>14.333333333333334</v>
      </c>
      <c r="AD31" s="50" t="s">
        <v>20</v>
      </c>
      <c r="AE31" s="51">
        <f t="shared" si="14"/>
        <v>8</v>
      </c>
      <c r="AF31" s="51" t="s">
        <v>20</v>
      </c>
      <c r="AG31" s="51">
        <f t="shared" si="2"/>
        <v>29</v>
      </c>
      <c r="AH31" s="51">
        <f t="shared" si="3"/>
        <v>30</v>
      </c>
      <c r="AI31" s="26">
        <f t="shared" si="4"/>
        <v>13.665384615384616</v>
      </c>
      <c r="AJ31" s="25" t="str">
        <f t="shared" si="15"/>
        <v>Semestre  Aquis </v>
      </c>
      <c r="AK31" s="23"/>
      <c r="AL31" s="23"/>
      <c r="AM31" s="23"/>
      <c r="AN31" s="23"/>
      <c r="AO31" s="23"/>
      <c r="AP31" s="23"/>
    </row>
    <row r="32" spans="1:42" s="60" customFormat="1" ht="15.75" customHeight="1">
      <c r="A32" s="45">
        <v>20</v>
      </c>
      <c r="B32" s="46" t="s">
        <v>47</v>
      </c>
      <c r="C32" s="46" t="s">
        <v>105</v>
      </c>
      <c r="D32" s="46" t="s">
        <v>48</v>
      </c>
      <c r="E32" s="56">
        <v>10.5</v>
      </c>
      <c r="F32" s="56" t="s">
        <v>20</v>
      </c>
      <c r="G32" s="57">
        <f t="shared" si="5"/>
        <v>5</v>
      </c>
      <c r="H32" s="56">
        <v>7.25</v>
      </c>
      <c r="I32" s="56" t="s">
        <v>20</v>
      </c>
      <c r="J32" s="57">
        <f t="shared" si="6"/>
        <v>0</v>
      </c>
      <c r="K32" s="56">
        <v>12.17</v>
      </c>
      <c r="L32" s="56" t="s">
        <v>20</v>
      </c>
      <c r="M32" s="57">
        <f t="shared" si="7"/>
        <v>5</v>
      </c>
      <c r="N32" s="56">
        <v>12.59</v>
      </c>
      <c r="O32" s="56" t="s">
        <v>20</v>
      </c>
      <c r="P32" s="57">
        <f t="shared" si="8"/>
        <v>6</v>
      </c>
      <c r="Q32" s="56">
        <v>8</v>
      </c>
      <c r="R32" s="56" t="s">
        <v>20</v>
      </c>
      <c r="S32" s="57">
        <f t="shared" si="9"/>
        <v>0</v>
      </c>
      <c r="T32" s="56">
        <v>6</v>
      </c>
      <c r="U32" s="56" t="s">
        <v>20</v>
      </c>
      <c r="V32" s="57">
        <f t="shared" si="10"/>
        <v>0</v>
      </c>
      <c r="W32" s="56">
        <f t="shared" si="0"/>
        <v>8.55</v>
      </c>
      <c r="X32" s="56" t="s">
        <v>20</v>
      </c>
      <c r="Y32" s="57">
        <f t="shared" si="11"/>
        <v>5</v>
      </c>
      <c r="Z32" s="56">
        <f t="shared" si="1"/>
        <v>12.422</v>
      </c>
      <c r="AA32" s="56" t="s">
        <v>20</v>
      </c>
      <c r="AB32" s="57">
        <f t="shared" si="12"/>
        <v>11</v>
      </c>
      <c r="AC32" s="56">
        <f t="shared" si="13"/>
        <v>7.333333333333333</v>
      </c>
      <c r="AD32" s="56" t="s">
        <v>20</v>
      </c>
      <c r="AE32" s="57">
        <f t="shared" si="14"/>
        <v>0</v>
      </c>
      <c r="AF32" s="57" t="s">
        <v>20</v>
      </c>
      <c r="AG32" s="57">
        <f t="shared" si="2"/>
        <v>16</v>
      </c>
      <c r="AH32" s="57">
        <f t="shared" si="3"/>
        <v>16</v>
      </c>
      <c r="AI32" s="58">
        <f t="shared" si="4"/>
        <v>9.758461538461539</v>
      </c>
      <c r="AJ32" s="53" t="str">
        <f t="shared" si="15"/>
        <v>Semestre  N, Acquis </v>
      </c>
      <c r="AK32" s="59"/>
      <c r="AL32" s="59"/>
      <c r="AM32" s="59"/>
      <c r="AN32" s="59"/>
      <c r="AO32" s="59"/>
      <c r="AP32" s="59"/>
    </row>
    <row r="33" spans="1:42" s="60" customFormat="1" ht="15.75" customHeight="1">
      <c r="A33" s="45">
        <v>21</v>
      </c>
      <c r="B33" s="46" t="s">
        <v>106</v>
      </c>
      <c r="C33" s="46" t="s">
        <v>107</v>
      </c>
      <c r="D33" s="46" t="s">
        <v>108</v>
      </c>
      <c r="E33" s="56">
        <v>4</v>
      </c>
      <c r="F33" s="56" t="s">
        <v>20</v>
      </c>
      <c r="G33" s="57">
        <f t="shared" si="5"/>
        <v>0</v>
      </c>
      <c r="H33" s="56">
        <v>4.25</v>
      </c>
      <c r="I33" s="56" t="s">
        <v>20</v>
      </c>
      <c r="J33" s="57">
        <f t="shared" si="6"/>
        <v>0</v>
      </c>
      <c r="K33" s="56">
        <v>3.75</v>
      </c>
      <c r="L33" s="56" t="s">
        <v>20</v>
      </c>
      <c r="M33" s="57">
        <f t="shared" si="7"/>
        <v>0</v>
      </c>
      <c r="N33" s="56">
        <v>5.67</v>
      </c>
      <c r="O33" s="56" t="s">
        <v>20</v>
      </c>
      <c r="P33" s="57">
        <f t="shared" si="8"/>
        <v>0</v>
      </c>
      <c r="Q33" s="56">
        <v>5</v>
      </c>
      <c r="R33" s="56" t="s">
        <v>20</v>
      </c>
      <c r="S33" s="57">
        <f t="shared" si="9"/>
        <v>0</v>
      </c>
      <c r="T33" s="56">
        <v>5</v>
      </c>
      <c r="U33" s="56" t="s">
        <v>20</v>
      </c>
      <c r="V33" s="57">
        <f t="shared" si="10"/>
        <v>0</v>
      </c>
      <c r="W33" s="56">
        <f t="shared" si="0"/>
        <v>4.15</v>
      </c>
      <c r="X33" s="56" t="s">
        <v>20</v>
      </c>
      <c r="Y33" s="57">
        <f t="shared" si="11"/>
        <v>0</v>
      </c>
      <c r="Z33" s="56">
        <f t="shared" si="1"/>
        <v>4.901999999999999</v>
      </c>
      <c r="AA33" s="56" t="s">
        <v>20</v>
      </c>
      <c r="AB33" s="57">
        <f t="shared" si="12"/>
        <v>0</v>
      </c>
      <c r="AC33" s="56">
        <f t="shared" si="13"/>
        <v>5</v>
      </c>
      <c r="AD33" s="56" t="s">
        <v>20</v>
      </c>
      <c r="AE33" s="57">
        <f t="shared" si="14"/>
        <v>0</v>
      </c>
      <c r="AF33" s="57" t="s">
        <v>20</v>
      </c>
      <c r="AG33" s="57">
        <f t="shared" si="2"/>
        <v>0</v>
      </c>
      <c r="AH33" s="57">
        <f t="shared" si="3"/>
        <v>0</v>
      </c>
      <c r="AI33" s="58">
        <f t="shared" si="4"/>
        <v>4.635384615384615</v>
      </c>
      <c r="AJ33" s="53" t="str">
        <f t="shared" si="15"/>
        <v>Semestre  N, Acquis </v>
      </c>
      <c r="AK33" s="59"/>
      <c r="AL33" s="59"/>
      <c r="AM33" s="59"/>
      <c r="AN33" s="59"/>
      <c r="AO33" s="59"/>
      <c r="AP33" s="59"/>
    </row>
    <row r="34" spans="1:42" s="60" customFormat="1" ht="15.75" customHeight="1">
      <c r="A34" s="45">
        <v>22</v>
      </c>
      <c r="B34" s="47">
        <v>105044112</v>
      </c>
      <c r="C34" s="46" t="s">
        <v>63</v>
      </c>
      <c r="D34" s="46" t="s">
        <v>64</v>
      </c>
      <c r="E34" s="56">
        <v>7</v>
      </c>
      <c r="F34" s="56" t="s">
        <v>20</v>
      </c>
      <c r="G34" s="57">
        <f t="shared" si="5"/>
        <v>0</v>
      </c>
      <c r="H34" s="56">
        <v>6.25</v>
      </c>
      <c r="I34" s="56" t="s">
        <v>20</v>
      </c>
      <c r="J34" s="57">
        <f t="shared" si="6"/>
        <v>0</v>
      </c>
      <c r="K34" s="56">
        <v>6.25</v>
      </c>
      <c r="L34" s="56" t="s">
        <v>20</v>
      </c>
      <c r="M34" s="57">
        <f t="shared" si="7"/>
        <v>0</v>
      </c>
      <c r="N34" s="56">
        <v>7.79</v>
      </c>
      <c r="O34" s="56" t="s">
        <v>20</v>
      </c>
      <c r="P34" s="57">
        <f t="shared" si="8"/>
        <v>0</v>
      </c>
      <c r="Q34" s="56">
        <v>5</v>
      </c>
      <c r="R34" s="56" t="s">
        <v>20</v>
      </c>
      <c r="S34" s="57">
        <f t="shared" si="9"/>
        <v>0</v>
      </c>
      <c r="T34" s="56">
        <v>5.75</v>
      </c>
      <c r="U34" s="56" t="s">
        <v>20</v>
      </c>
      <c r="V34" s="57">
        <f t="shared" si="10"/>
        <v>0</v>
      </c>
      <c r="W34" s="56">
        <f t="shared" si="0"/>
        <v>6.55</v>
      </c>
      <c r="X34" s="56" t="s">
        <v>20</v>
      </c>
      <c r="Y34" s="57">
        <f t="shared" si="11"/>
        <v>0</v>
      </c>
      <c r="Z34" s="56">
        <f t="shared" si="1"/>
        <v>7.174000000000001</v>
      </c>
      <c r="AA34" s="56" t="s">
        <v>20</v>
      </c>
      <c r="AB34" s="57">
        <f t="shared" si="12"/>
        <v>0</v>
      </c>
      <c r="AC34" s="56">
        <f t="shared" si="13"/>
        <v>5.25</v>
      </c>
      <c r="AD34" s="56" t="s">
        <v>20</v>
      </c>
      <c r="AE34" s="57">
        <f t="shared" si="14"/>
        <v>0</v>
      </c>
      <c r="AF34" s="57" t="s">
        <v>20</v>
      </c>
      <c r="AG34" s="57">
        <f t="shared" si="2"/>
        <v>0</v>
      </c>
      <c r="AH34" s="57">
        <f t="shared" si="3"/>
        <v>0</v>
      </c>
      <c r="AI34" s="58">
        <f t="shared" si="4"/>
        <v>6.49</v>
      </c>
      <c r="AJ34" s="53" t="str">
        <f t="shared" si="15"/>
        <v>Semestre  N, Acquis </v>
      </c>
      <c r="AK34" s="59"/>
      <c r="AL34" s="59"/>
      <c r="AM34" s="59"/>
      <c r="AN34" s="59"/>
      <c r="AO34" s="59"/>
      <c r="AP34" s="59"/>
    </row>
    <row r="35" spans="1:42" s="60" customFormat="1" ht="15.75" customHeight="1">
      <c r="A35" s="45">
        <v>23</v>
      </c>
      <c r="B35" s="47">
        <v>85279</v>
      </c>
      <c r="C35" s="46" t="s">
        <v>65</v>
      </c>
      <c r="D35" s="46" t="s">
        <v>62</v>
      </c>
      <c r="E35" s="56">
        <v>11.5</v>
      </c>
      <c r="F35" s="56" t="s">
        <v>20</v>
      </c>
      <c r="G35" s="57">
        <f t="shared" si="5"/>
        <v>5</v>
      </c>
      <c r="H35" s="56">
        <v>2</v>
      </c>
      <c r="I35" s="56" t="s">
        <v>20</v>
      </c>
      <c r="J35" s="57">
        <f t="shared" si="6"/>
        <v>0</v>
      </c>
      <c r="K35" s="56">
        <v>3.67</v>
      </c>
      <c r="L35" s="56" t="s">
        <v>20</v>
      </c>
      <c r="M35" s="57">
        <f t="shared" si="7"/>
        <v>0</v>
      </c>
      <c r="N35" s="56">
        <v>0</v>
      </c>
      <c r="O35" s="56" t="s">
        <v>20</v>
      </c>
      <c r="P35" s="57">
        <f t="shared" si="8"/>
        <v>0</v>
      </c>
      <c r="Q35" s="56">
        <v>3.5</v>
      </c>
      <c r="R35" s="56" t="s">
        <v>20</v>
      </c>
      <c r="S35" s="57">
        <f t="shared" si="9"/>
        <v>0</v>
      </c>
      <c r="T35" s="56">
        <v>4</v>
      </c>
      <c r="U35" s="56" t="s">
        <v>20</v>
      </c>
      <c r="V35" s="57">
        <f t="shared" si="10"/>
        <v>0</v>
      </c>
      <c r="W35" s="56">
        <f t="shared" si="0"/>
        <v>5.8</v>
      </c>
      <c r="X35" s="56" t="s">
        <v>20</v>
      </c>
      <c r="Y35" s="57">
        <f t="shared" si="11"/>
        <v>5</v>
      </c>
      <c r="Z35" s="56">
        <f t="shared" si="1"/>
        <v>1.468</v>
      </c>
      <c r="AA35" s="56" t="s">
        <v>20</v>
      </c>
      <c r="AB35" s="57">
        <f t="shared" si="12"/>
        <v>0</v>
      </c>
      <c r="AC35" s="56">
        <f t="shared" si="13"/>
        <v>3.6666666666666665</v>
      </c>
      <c r="AD35" s="56" t="s">
        <v>20</v>
      </c>
      <c r="AE35" s="57">
        <f t="shared" si="14"/>
        <v>0</v>
      </c>
      <c r="AF35" s="57" t="s">
        <v>20</v>
      </c>
      <c r="AG35" s="57">
        <f t="shared" si="2"/>
        <v>5</v>
      </c>
      <c r="AH35" s="57">
        <f t="shared" si="3"/>
        <v>5</v>
      </c>
      <c r="AI35" s="58">
        <f t="shared" si="4"/>
        <v>3.641538461538462</v>
      </c>
      <c r="AJ35" s="53" t="str">
        <f t="shared" si="15"/>
        <v>Semestre  N, Acquis </v>
      </c>
      <c r="AM35" s="59"/>
      <c r="AN35" s="59"/>
      <c r="AO35" s="59"/>
      <c r="AP35" s="59"/>
    </row>
    <row r="36" spans="1:42" s="60" customFormat="1" ht="15.75" customHeight="1">
      <c r="A36" s="45">
        <v>24</v>
      </c>
      <c r="B36" s="46" t="s">
        <v>49</v>
      </c>
      <c r="C36" s="46" t="s">
        <v>66</v>
      </c>
      <c r="D36" s="46" t="s">
        <v>50</v>
      </c>
      <c r="E36" s="56">
        <v>4.5</v>
      </c>
      <c r="F36" s="56" t="s">
        <v>20</v>
      </c>
      <c r="G36" s="57">
        <f t="shared" si="5"/>
        <v>0</v>
      </c>
      <c r="H36" s="56">
        <v>5</v>
      </c>
      <c r="I36" s="56" t="s">
        <v>20</v>
      </c>
      <c r="J36" s="57">
        <f t="shared" si="6"/>
        <v>0</v>
      </c>
      <c r="K36" s="56">
        <v>5.33</v>
      </c>
      <c r="L36" s="56" t="s">
        <v>20</v>
      </c>
      <c r="M36" s="57">
        <f t="shared" si="7"/>
        <v>0</v>
      </c>
      <c r="N36" s="56">
        <v>0</v>
      </c>
      <c r="O36" s="56" t="s">
        <v>20</v>
      </c>
      <c r="P36" s="57">
        <f t="shared" si="8"/>
        <v>0</v>
      </c>
      <c r="Q36" s="56">
        <v>4</v>
      </c>
      <c r="R36" s="56" t="s">
        <v>20</v>
      </c>
      <c r="S36" s="57">
        <f t="shared" si="9"/>
        <v>0</v>
      </c>
      <c r="T36" s="56">
        <v>0</v>
      </c>
      <c r="U36" s="56" t="s">
        <v>20</v>
      </c>
      <c r="V36" s="57">
        <f t="shared" si="10"/>
        <v>0</v>
      </c>
      <c r="W36" s="56">
        <f t="shared" si="0"/>
        <v>4.8</v>
      </c>
      <c r="X36" s="56" t="s">
        <v>20</v>
      </c>
      <c r="Y36" s="57">
        <f t="shared" si="11"/>
        <v>0</v>
      </c>
      <c r="Z36" s="56">
        <f t="shared" si="1"/>
        <v>2.132</v>
      </c>
      <c r="AA36" s="56" t="s">
        <v>20</v>
      </c>
      <c r="AB36" s="57">
        <f t="shared" si="12"/>
        <v>0</v>
      </c>
      <c r="AC36" s="56">
        <f t="shared" si="13"/>
        <v>2.6666666666666665</v>
      </c>
      <c r="AD36" s="56" t="s">
        <v>20</v>
      </c>
      <c r="AE36" s="57">
        <f t="shared" si="14"/>
        <v>0</v>
      </c>
      <c r="AF36" s="57" t="s">
        <v>20</v>
      </c>
      <c r="AG36" s="57">
        <f t="shared" si="2"/>
        <v>0</v>
      </c>
      <c r="AH36" s="57">
        <f t="shared" si="3"/>
        <v>0</v>
      </c>
      <c r="AI36" s="58">
        <f t="shared" si="4"/>
        <v>3.281538461538461</v>
      </c>
      <c r="AJ36" s="53" t="str">
        <f t="shared" si="15"/>
        <v>Semestre  N, Acquis </v>
      </c>
      <c r="AM36" s="59"/>
      <c r="AN36" s="59"/>
      <c r="AO36" s="59"/>
      <c r="AP36" s="59"/>
    </row>
    <row r="37" spans="1:42" s="60" customFormat="1" ht="15.75" customHeight="1">
      <c r="A37" s="45">
        <v>25</v>
      </c>
      <c r="B37" s="46" t="s">
        <v>67</v>
      </c>
      <c r="C37" s="46" t="s">
        <v>68</v>
      </c>
      <c r="D37" s="46" t="s">
        <v>69</v>
      </c>
      <c r="E37" s="56">
        <v>11</v>
      </c>
      <c r="F37" s="56" t="s">
        <v>20</v>
      </c>
      <c r="G37" s="57">
        <f t="shared" si="5"/>
        <v>5</v>
      </c>
      <c r="H37" s="56">
        <v>9</v>
      </c>
      <c r="I37" s="56" t="s">
        <v>20</v>
      </c>
      <c r="J37" s="57">
        <f t="shared" si="6"/>
        <v>0</v>
      </c>
      <c r="K37" s="56">
        <v>7.33</v>
      </c>
      <c r="L37" s="56" t="s">
        <v>20</v>
      </c>
      <c r="M37" s="57">
        <f t="shared" si="7"/>
        <v>0</v>
      </c>
      <c r="N37" s="56">
        <v>7.5</v>
      </c>
      <c r="O37" s="56" t="s">
        <v>20</v>
      </c>
      <c r="P37" s="57">
        <f t="shared" si="8"/>
        <v>0</v>
      </c>
      <c r="Q37" s="56">
        <v>6.5</v>
      </c>
      <c r="R37" s="56" t="s">
        <v>20</v>
      </c>
      <c r="S37" s="57">
        <f t="shared" si="9"/>
        <v>0</v>
      </c>
      <c r="T37" s="56">
        <v>5.5</v>
      </c>
      <c r="U37" s="56" t="s">
        <v>20</v>
      </c>
      <c r="V37" s="57">
        <f t="shared" si="10"/>
        <v>0</v>
      </c>
      <c r="W37" s="56">
        <f t="shared" si="0"/>
        <v>9.8</v>
      </c>
      <c r="X37" s="56" t="s">
        <v>20</v>
      </c>
      <c r="Y37" s="57">
        <f t="shared" si="11"/>
        <v>5</v>
      </c>
      <c r="Z37" s="56">
        <f t="shared" si="1"/>
        <v>7.4319999999999995</v>
      </c>
      <c r="AA37" s="56" t="s">
        <v>20</v>
      </c>
      <c r="AB37" s="57">
        <f t="shared" si="12"/>
        <v>0</v>
      </c>
      <c r="AC37" s="56">
        <f t="shared" si="13"/>
        <v>6.166666666666667</v>
      </c>
      <c r="AD37" s="56" t="s">
        <v>20</v>
      </c>
      <c r="AE37" s="57">
        <f t="shared" si="14"/>
        <v>0</v>
      </c>
      <c r="AF37" s="57" t="s">
        <v>20</v>
      </c>
      <c r="AG37" s="57">
        <f t="shared" si="2"/>
        <v>5</v>
      </c>
      <c r="AH37" s="57">
        <f t="shared" si="3"/>
        <v>5</v>
      </c>
      <c r="AI37" s="58">
        <f t="shared" si="4"/>
        <v>8.05076923076923</v>
      </c>
      <c r="AJ37" s="53" t="str">
        <f t="shared" si="15"/>
        <v>Semestre  N, Acquis </v>
      </c>
      <c r="AM37" s="59"/>
      <c r="AN37" s="59"/>
      <c r="AO37" s="59"/>
      <c r="AP37" s="59"/>
    </row>
    <row r="38" spans="1:42" ht="12.75">
      <c r="A38" s="12"/>
      <c r="B38" s="1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1"/>
      <c r="O38" s="11"/>
      <c r="P38" s="11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11"/>
      <c r="AM38" s="16"/>
      <c r="AN38" s="16"/>
      <c r="AO38" s="16"/>
      <c r="AP38" s="16"/>
    </row>
    <row r="39" spans="1:42" ht="12.75">
      <c r="A39" s="12"/>
      <c r="B39" s="1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1"/>
      <c r="O39" s="11"/>
      <c r="P39" s="11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15" t="s">
        <v>12</v>
      </c>
      <c r="AJ39" s="17"/>
      <c r="AM39" s="16"/>
      <c r="AN39" s="16"/>
      <c r="AO39" s="16"/>
      <c r="AP39" s="16"/>
    </row>
    <row r="40" spans="1:42" ht="12.75">
      <c r="A40" s="12"/>
      <c r="B40" s="1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1"/>
      <c r="O40" s="11"/>
      <c r="P40" s="11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11"/>
      <c r="AM40" s="16"/>
      <c r="AN40" s="16"/>
      <c r="AO40" s="16"/>
      <c r="AP40" s="16"/>
    </row>
    <row r="41" spans="1:42" ht="12.75">
      <c r="A41" s="12"/>
      <c r="B41" s="1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1"/>
      <c r="O41" s="11"/>
      <c r="P41" s="11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11"/>
      <c r="AM41" s="16"/>
      <c r="AN41" s="16"/>
      <c r="AO41" s="16"/>
      <c r="AP41" s="16"/>
    </row>
    <row r="42" spans="1:42" ht="12.75">
      <c r="A42" s="12"/>
      <c r="B42" s="1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1"/>
      <c r="O42" s="11"/>
      <c r="P42" s="11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11"/>
      <c r="AM42" s="16"/>
      <c r="AN42" s="16"/>
      <c r="AO42" s="16"/>
      <c r="AP42" s="16"/>
    </row>
    <row r="43" spans="1:42" ht="12.75">
      <c r="A43" s="12"/>
      <c r="B43" s="1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1"/>
      <c r="O43" s="11"/>
      <c r="P43" s="11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11"/>
      <c r="AM43" s="16"/>
      <c r="AN43" s="16"/>
      <c r="AO43" s="16"/>
      <c r="AP43" s="16"/>
    </row>
    <row r="44" spans="1:42" ht="12.75">
      <c r="A44" s="12"/>
      <c r="B44" s="1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1"/>
      <c r="O44" s="11"/>
      <c r="P44" s="11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11"/>
      <c r="AM44" s="16"/>
      <c r="AN44" s="16"/>
      <c r="AO44" s="16"/>
      <c r="AP44" s="16"/>
    </row>
    <row r="45" spans="1:42" ht="12.75">
      <c r="A45" s="12"/>
      <c r="B45" s="12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1"/>
      <c r="O45" s="11"/>
      <c r="P45" s="11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11"/>
      <c r="AM45" s="16"/>
      <c r="AN45" s="16"/>
      <c r="AO45" s="16"/>
      <c r="AP45" s="16"/>
    </row>
    <row r="46" spans="1:41" ht="12.75">
      <c r="A46" s="12"/>
      <c r="B46" s="1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1"/>
      <c r="O46" s="11"/>
      <c r="P46" s="11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1"/>
      <c r="AO46" s="55"/>
    </row>
    <row r="47" spans="1:41" ht="12.75">
      <c r="A47" s="12"/>
      <c r="B47" s="12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1"/>
      <c r="O47" s="11"/>
      <c r="P47" s="11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11"/>
      <c r="AO47" s="55"/>
    </row>
    <row r="48" spans="1:41" ht="12.75">
      <c r="A48" s="12"/>
      <c r="B48" s="1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1"/>
      <c r="O48" s="11"/>
      <c r="P48" s="11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11"/>
      <c r="AO48" s="55"/>
    </row>
    <row r="49" spans="1:41" ht="12.75">
      <c r="A49" s="12"/>
      <c r="B49" s="1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1"/>
      <c r="O49" s="11"/>
      <c r="P49" s="11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11"/>
      <c r="AO49" s="55"/>
    </row>
    <row r="50" spans="1:41" ht="12.75">
      <c r="A50" s="91" t="s">
        <v>109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O50" s="55"/>
    </row>
    <row r="51" spans="1:41" ht="12.75">
      <c r="A51" s="96"/>
      <c r="B51" s="97"/>
      <c r="C51" s="97"/>
      <c r="D51" s="29" t="s">
        <v>11</v>
      </c>
      <c r="E51" s="65">
        <v>2</v>
      </c>
      <c r="F51" s="29"/>
      <c r="G51" s="66"/>
      <c r="H51" s="67">
        <v>3</v>
      </c>
      <c r="I51" s="29"/>
      <c r="J51" s="66"/>
      <c r="K51" s="67">
        <v>2</v>
      </c>
      <c r="L51" s="36"/>
      <c r="M51" s="66"/>
      <c r="N51" s="67">
        <v>3</v>
      </c>
      <c r="O51" s="94"/>
      <c r="P51" s="66"/>
      <c r="Q51" s="67">
        <v>2</v>
      </c>
      <c r="R51" s="36"/>
      <c r="S51" s="66"/>
      <c r="T51" s="67">
        <v>1</v>
      </c>
      <c r="U51" s="94"/>
      <c r="V51" s="22"/>
      <c r="W51" s="79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1"/>
      <c r="AK51" s="54"/>
      <c r="AO51" s="55"/>
    </row>
    <row r="52" spans="1:41" ht="12.75">
      <c r="A52" s="96"/>
      <c r="B52" s="97"/>
      <c r="C52" s="97"/>
      <c r="D52" s="31" t="s">
        <v>10</v>
      </c>
      <c r="E52" s="35">
        <v>5</v>
      </c>
      <c r="F52" s="31"/>
      <c r="G52" s="66"/>
      <c r="H52" s="34">
        <v>6</v>
      </c>
      <c r="I52" s="31"/>
      <c r="J52" s="66"/>
      <c r="K52" s="34">
        <v>5</v>
      </c>
      <c r="L52" s="36"/>
      <c r="M52" s="66"/>
      <c r="N52" s="34">
        <v>6</v>
      </c>
      <c r="O52" s="94"/>
      <c r="P52" s="66"/>
      <c r="Q52" s="34">
        <v>5</v>
      </c>
      <c r="R52" s="36"/>
      <c r="S52" s="66"/>
      <c r="T52" s="34">
        <v>3</v>
      </c>
      <c r="U52" s="94"/>
      <c r="V52" s="22"/>
      <c r="W52" s="82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4"/>
      <c r="AK52" s="54"/>
      <c r="AO52" s="55"/>
    </row>
    <row r="53" spans="1:41" ht="13.5" thickBot="1">
      <c r="A53" s="98"/>
      <c r="B53" s="99"/>
      <c r="C53" s="99"/>
      <c r="D53" s="31" t="s">
        <v>9</v>
      </c>
      <c r="E53" s="88" t="s">
        <v>17</v>
      </c>
      <c r="F53" s="89"/>
      <c r="G53" s="89"/>
      <c r="H53" s="90"/>
      <c r="I53" s="29"/>
      <c r="J53" s="67"/>
      <c r="K53" s="88" t="s">
        <v>18</v>
      </c>
      <c r="L53" s="89"/>
      <c r="M53" s="89"/>
      <c r="N53" s="90"/>
      <c r="O53" s="95"/>
      <c r="P53" s="67"/>
      <c r="Q53" s="88" t="s">
        <v>19</v>
      </c>
      <c r="R53" s="89"/>
      <c r="S53" s="89"/>
      <c r="T53" s="90"/>
      <c r="U53" s="95"/>
      <c r="V53" s="28"/>
      <c r="W53" s="85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7"/>
      <c r="AK53" s="54"/>
      <c r="AO53" s="55"/>
    </row>
    <row r="54" spans="1:41" ht="66">
      <c r="A54" s="41" t="s">
        <v>0</v>
      </c>
      <c r="B54" s="41" t="s">
        <v>31</v>
      </c>
      <c r="C54" s="42" t="s">
        <v>1</v>
      </c>
      <c r="D54" s="37" t="s">
        <v>2</v>
      </c>
      <c r="E54" s="64" t="s">
        <v>3</v>
      </c>
      <c r="F54" s="39" t="s">
        <v>21</v>
      </c>
      <c r="G54" s="39"/>
      <c r="H54" s="64" t="s">
        <v>8</v>
      </c>
      <c r="I54" s="39" t="s">
        <v>21</v>
      </c>
      <c r="J54" s="39"/>
      <c r="K54" s="64" t="s">
        <v>4</v>
      </c>
      <c r="L54" s="39" t="s">
        <v>21</v>
      </c>
      <c r="M54" s="39"/>
      <c r="N54" s="64" t="s">
        <v>5</v>
      </c>
      <c r="O54" s="39" t="s">
        <v>21</v>
      </c>
      <c r="P54" s="39"/>
      <c r="Q54" s="64" t="s">
        <v>6</v>
      </c>
      <c r="R54" s="39" t="s">
        <v>22</v>
      </c>
      <c r="S54" s="39"/>
      <c r="T54" s="39" t="s">
        <v>23</v>
      </c>
      <c r="U54" s="63" t="s">
        <v>21</v>
      </c>
      <c r="V54" s="24"/>
      <c r="W54" s="43" t="s">
        <v>7</v>
      </c>
      <c r="X54" s="63" t="s">
        <v>22</v>
      </c>
      <c r="Y54" s="63" t="s">
        <v>27</v>
      </c>
      <c r="Z54" s="43" t="s">
        <v>18</v>
      </c>
      <c r="AA54" s="63" t="s">
        <v>22</v>
      </c>
      <c r="AB54" s="63" t="s">
        <v>29</v>
      </c>
      <c r="AC54" s="43" t="s">
        <v>19</v>
      </c>
      <c r="AD54" s="63" t="s">
        <v>22</v>
      </c>
      <c r="AE54" s="63" t="s">
        <v>30</v>
      </c>
      <c r="AF54" s="63" t="s">
        <v>21</v>
      </c>
      <c r="AG54" s="63" t="s">
        <v>24</v>
      </c>
      <c r="AH54" s="63" t="s">
        <v>25</v>
      </c>
      <c r="AI54" s="44" t="s">
        <v>28</v>
      </c>
      <c r="AJ54" s="43" t="s">
        <v>26</v>
      </c>
      <c r="AK54" s="54"/>
      <c r="AO54" s="55"/>
    </row>
    <row r="55" spans="1:41" s="77" customFormat="1" ht="12.75">
      <c r="A55" s="70">
        <v>1</v>
      </c>
      <c r="B55" s="71" t="s">
        <v>13</v>
      </c>
      <c r="C55" s="71" t="s">
        <v>14</v>
      </c>
      <c r="D55" s="71" t="s">
        <v>15</v>
      </c>
      <c r="E55" s="72">
        <v>13</v>
      </c>
      <c r="F55" s="72" t="s">
        <v>20</v>
      </c>
      <c r="G55" s="73">
        <f>IF(E55&gt;=10,5,0)</f>
        <v>5</v>
      </c>
      <c r="H55" s="72">
        <v>8.5</v>
      </c>
      <c r="I55" s="72" t="s">
        <v>20</v>
      </c>
      <c r="J55" s="73">
        <f>IF(H55&gt;=10,6,0)</f>
        <v>0</v>
      </c>
      <c r="K55" s="72">
        <v>10</v>
      </c>
      <c r="L55" s="72" t="s">
        <v>20</v>
      </c>
      <c r="M55" s="73">
        <f>IF(K55&gt;=10,5,0)</f>
        <v>5</v>
      </c>
      <c r="N55" s="72">
        <v>9</v>
      </c>
      <c r="O55" s="72" t="s">
        <v>20</v>
      </c>
      <c r="P55" s="73">
        <v>8.5</v>
      </c>
      <c r="Q55" s="72">
        <v>8.5</v>
      </c>
      <c r="R55" s="72" t="s">
        <v>20</v>
      </c>
      <c r="S55" s="73">
        <f>IF(Q55&gt;=10,5,0)</f>
        <v>0</v>
      </c>
      <c r="T55" s="72">
        <v>9</v>
      </c>
      <c r="U55" s="72" t="s">
        <v>20</v>
      </c>
      <c r="V55" s="73">
        <f>IF(T55&gt;=10,3,0)</f>
        <v>0</v>
      </c>
      <c r="W55" s="72">
        <f>(E55*2+H55*3)/5</f>
        <v>10.3</v>
      </c>
      <c r="X55" s="72" t="s">
        <v>20</v>
      </c>
      <c r="Y55" s="73">
        <f>IF(W55&gt;=10,10,G55+J55)</f>
        <v>10</v>
      </c>
      <c r="Z55" s="72">
        <f>(K55*2+N55*3)/5</f>
        <v>9.4</v>
      </c>
      <c r="AA55" s="72" t="s">
        <v>20</v>
      </c>
      <c r="AB55" s="73">
        <f>IF(Z55&gt;=10,11,M55+P55)</f>
        <v>13.5</v>
      </c>
      <c r="AC55" s="72">
        <f>(Q55*2+T55*1)/3</f>
        <v>8.666666666666666</v>
      </c>
      <c r="AD55" s="72" t="s">
        <v>20</v>
      </c>
      <c r="AE55" s="73">
        <f>IF(AC55&gt;=10,8,S55+V55)</f>
        <v>0</v>
      </c>
      <c r="AF55" s="73" t="s">
        <v>20</v>
      </c>
      <c r="AG55" s="73">
        <f>Y55+AB55+AE55</f>
        <v>23.5</v>
      </c>
      <c r="AH55" s="73">
        <f>IF(AI55&gt;=10,30,Y55+AB55+AE55)</f>
        <v>23.5</v>
      </c>
      <c r="AI55" s="74">
        <f>(W55*5+Z55*5+AC55*3)/13</f>
        <v>9.576923076923077</v>
      </c>
      <c r="AJ55" s="75" t="str">
        <f>IF(AI55&gt;=10,"Semestre  Aquis ","Semestre  N, Acquis ")</f>
        <v>Semestre  N, Acquis </v>
      </c>
      <c r="AK55" s="76"/>
      <c r="AO55" s="78"/>
    </row>
    <row r="56" spans="1:41" ht="12.75">
      <c r="A56" s="49">
        <v>2</v>
      </c>
      <c r="B56" s="52" t="s">
        <v>43</v>
      </c>
      <c r="C56" s="52" t="s">
        <v>110</v>
      </c>
      <c r="D56" s="52" t="s">
        <v>111</v>
      </c>
      <c r="E56" s="50">
        <v>8.5</v>
      </c>
      <c r="F56" s="50" t="s">
        <v>20</v>
      </c>
      <c r="G56" s="51">
        <f>IF(E56&gt;=10,5,0)</f>
        <v>0</v>
      </c>
      <c r="H56" s="50">
        <v>8</v>
      </c>
      <c r="I56" s="50" t="s">
        <v>20</v>
      </c>
      <c r="J56" s="51">
        <f>IF(H56&gt;=10,6,0)</f>
        <v>0</v>
      </c>
      <c r="K56" s="50">
        <v>12.62</v>
      </c>
      <c r="L56" s="50" t="s">
        <v>20</v>
      </c>
      <c r="M56" s="51">
        <f>IF(K56&gt;=10,5,0)</f>
        <v>5</v>
      </c>
      <c r="N56" s="50">
        <v>11.82</v>
      </c>
      <c r="O56" s="50" t="s">
        <v>20</v>
      </c>
      <c r="P56" s="51">
        <f>IF(N56&gt;=10,6,0)</f>
        <v>6</v>
      </c>
      <c r="Q56" s="50">
        <v>10.75</v>
      </c>
      <c r="R56" s="50" t="s">
        <v>20</v>
      </c>
      <c r="S56" s="51">
        <f>IF(Q56&gt;=10,5,0)</f>
        <v>5</v>
      </c>
      <c r="T56" s="50">
        <v>10.25</v>
      </c>
      <c r="U56" s="50" t="s">
        <v>20</v>
      </c>
      <c r="V56" s="51">
        <f>IF(T56&gt;=10,3,0)</f>
        <v>3</v>
      </c>
      <c r="W56" s="50">
        <f>(E56*2+H56*3)/5</f>
        <v>8.2</v>
      </c>
      <c r="X56" s="50" t="s">
        <v>20</v>
      </c>
      <c r="Y56" s="51">
        <f>IF(W56&gt;=10,10,G56+J56)</f>
        <v>0</v>
      </c>
      <c r="Z56" s="50">
        <f>(K56*2+N56*3)/5</f>
        <v>12.14</v>
      </c>
      <c r="AA56" s="50" t="s">
        <v>20</v>
      </c>
      <c r="AB56" s="51">
        <f>IF(Z56&gt;=10,11,M56+P56)</f>
        <v>11</v>
      </c>
      <c r="AC56" s="50">
        <f>(Q56*2+T56*1)/3</f>
        <v>10.583333333333334</v>
      </c>
      <c r="AD56" s="50" t="s">
        <v>20</v>
      </c>
      <c r="AE56" s="51">
        <f>IF(AC56&gt;=10,8,S56+V56)</f>
        <v>8</v>
      </c>
      <c r="AF56" s="51" t="s">
        <v>20</v>
      </c>
      <c r="AG56" s="51">
        <f>Y56+AB56+AE56</f>
        <v>19</v>
      </c>
      <c r="AH56" s="51">
        <f>IF(AI56&gt;=10,30,Y56+AB56+AE56)</f>
        <v>30</v>
      </c>
      <c r="AI56" s="26">
        <f>(W56*5+Z56*5+AC56*3)/13</f>
        <v>10.265384615384615</v>
      </c>
      <c r="AJ56" s="25" t="str">
        <f>IF(AI56&gt;=10,"Semestre  Aquis ","Semestre  N, Acquis ")</f>
        <v>Semestre  Aquis </v>
      </c>
      <c r="AK56" s="23"/>
      <c r="AO56" s="55"/>
    </row>
    <row r="57" spans="1:41" s="68" customFormat="1" ht="12.75">
      <c r="A57" s="70">
        <v>3</v>
      </c>
      <c r="B57" s="71" t="s">
        <v>44</v>
      </c>
      <c r="C57" s="71" t="s">
        <v>45</v>
      </c>
      <c r="D57" s="71" t="s">
        <v>46</v>
      </c>
      <c r="E57" s="72">
        <v>8</v>
      </c>
      <c r="F57" s="72" t="s">
        <v>20</v>
      </c>
      <c r="G57" s="73">
        <f>IF(E57&gt;=10,5,0)</f>
        <v>0</v>
      </c>
      <c r="H57" s="72">
        <v>6</v>
      </c>
      <c r="I57" s="72" t="s">
        <v>20</v>
      </c>
      <c r="J57" s="73">
        <f>IF(H57&gt;=10,6,0)</f>
        <v>0</v>
      </c>
      <c r="K57" s="72">
        <v>7.5</v>
      </c>
      <c r="L57" s="72" t="s">
        <v>20</v>
      </c>
      <c r="M57" s="73">
        <f>IF(K57&gt;=10,5,0)</f>
        <v>0</v>
      </c>
      <c r="N57" s="72">
        <v>11.77</v>
      </c>
      <c r="O57" s="72" t="s">
        <v>20</v>
      </c>
      <c r="P57" s="73">
        <v>1</v>
      </c>
      <c r="Q57" s="72">
        <v>11</v>
      </c>
      <c r="R57" s="72" t="s">
        <v>20</v>
      </c>
      <c r="S57" s="73">
        <f>IF(Q57&gt;=10,5,0)</f>
        <v>5</v>
      </c>
      <c r="T57" s="72">
        <v>9</v>
      </c>
      <c r="U57" s="72" t="s">
        <v>20</v>
      </c>
      <c r="V57" s="73">
        <f>IF(T57&gt;=10,3,0)</f>
        <v>0</v>
      </c>
      <c r="W57" s="72">
        <f>(E57*2+H57*3)/5</f>
        <v>6.8</v>
      </c>
      <c r="X57" s="72" t="s">
        <v>20</v>
      </c>
      <c r="Y57" s="73">
        <f>IF(W57&gt;=10,10,G57+J57)</f>
        <v>0</v>
      </c>
      <c r="Z57" s="72">
        <f>(K57*2+N57*3)/5</f>
        <v>10.062000000000001</v>
      </c>
      <c r="AA57" s="72" t="s">
        <v>20</v>
      </c>
      <c r="AB57" s="73">
        <f>IF(Z57&gt;=10,11,M57+P57)</f>
        <v>11</v>
      </c>
      <c r="AC57" s="72">
        <f>(Q57*2+T57*1)/3</f>
        <v>10.333333333333334</v>
      </c>
      <c r="AD57" s="72" t="s">
        <v>20</v>
      </c>
      <c r="AE57" s="73">
        <f>IF(AC57&gt;=10,8,S57+V57)</f>
        <v>8</v>
      </c>
      <c r="AF57" s="73" t="s">
        <v>20</v>
      </c>
      <c r="AG57" s="73">
        <f>Y57+AB57+AE57</f>
        <v>19</v>
      </c>
      <c r="AH57" s="73">
        <f>IF(AI57&gt;=10,30,Y57+AB57+AE57)</f>
        <v>19</v>
      </c>
      <c r="AI57" s="74">
        <f>(W57*5+Z57*5+AC57*3)/13</f>
        <v>8.870000000000001</v>
      </c>
      <c r="AJ57" s="75" t="str">
        <f>IF(AI57&gt;=10,"Semestre  Aquis ","Semestre  N, Acquis ")</f>
        <v>Semestre  N, Acquis </v>
      </c>
      <c r="AK57" s="76"/>
      <c r="AO57" s="69"/>
    </row>
    <row r="58" spans="1:41" s="68" customFormat="1" ht="12.75">
      <c r="A58" s="70">
        <v>4</v>
      </c>
      <c r="B58" s="71" t="s">
        <v>51</v>
      </c>
      <c r="C58" s="71" t="s">
        <v>52</v>
      </c>
      <c r="D58" s="71" t="s">
        <v>53</v>
      </c>
      <c r="E58" s="72">
        <v>11.5</v>
      </c>
      <c r="F58" s="72" t="s">
        <v>20</v>
      </c>
      <c r="G58" s="73">
        <f>IF(E58&gt;=10,5,0)</f>
        <v>5</v>
      </c>
      <c r="H58" s="72">
        <v>8</v>
      </c>
      <c r="I58" s="72" t="s">
        <v>20</v>
      </c>
      <c r="J58" s="73">
        <f>IF(H58&gt;=10,6,0)</f>
        <v>0</v>
      </c>
      <c r="K58" s="72">
        <v>12.12</v>
      </c>
      <c r="L58" s="72" t="s">
        <v>20</v>
      </c>
      <c r="M58" s="73">
        <f>IF(K58&gt;=10,5,0)</f>
        <v>5</v>
      </c>
      <c r="N58" s="72">
        <v>10.17</v>
      </c>
      <c r="O58" s="72" t="s">
        <v>20</v>
      </c>
      <c r="P58" s="73">
        <f>IF(N58&gt;=10,6,0)</f>
        <v>6</v>
      </c>
      <c r="Q58" s="72">
        <v>9</v>
      </c>
      <c r="R58" s="72" t="s">
        <v>20</v>
      </c>
      <c r="S58" s="73">
        <f>IF(Q58&gt;=10,5,0)</f>
        <v>0</v>
      </c>
      <c r="T58" s="72">
        <v>10</v>
      </c>
      <c r="U58" s="72" t="s">
        <v>20</v>
      </c>
      <c r="V58" s="73">
        <f>IF(T58&gt;=10,3,0)</f>
        <v>3</v>
      </c>
      <c r="W58" s="72">
        <f>(E58*2+H58*3)/5</f>
        <v>9.4</v>
      </c>
      <c r="X58" s="72" t="s">
        <v>20</v>
      </c>
      <c r="Y58" s="73">
        <f>IF(W58&gt;=10,10,G58+J58)</f>
        <v>5</v>
      </c>
      <c r="Z58" s="72">
        <f>(K58*2+N58*3)/5</f>
        <v>10.95</v>
      </c>
      <c r="AA58" s="72" t="s">
        <v>20</v>
      </c>
      <c r="AB58" s="73">
        <f>IF(Z58&gt;=10,11,M58+P58)</f>
        <v>11</v>
      </c>
      <c r="AC58" s="72">
        <f>(Q58*2+T58*1)/3</f>
        <v>9.333333333333334</v>
      </c>
      <c r="AD58" s="72" t="s">
        <v>20</v>
      </c>
      <c r="AE58" s="73">
        <f>IF(AC58&gt;=10,8,S58+V58)</f>
        <v>3</v>
      </c>
      <c r="AF58" s="73" t="s">
        <v>20</v>
      </c>
      <c r="AG58" s="73">
        <f>Y58+AB58+AE58</f>
        <v>19</v>
      </c>
      <c r="AH58" s="73">
        <f>IF(AI58&gt;=10,30,Y58+AB58+AE58)</f>
        <v>19</v>
      </c>
      <c r="AI58" s="74">
        <f>(W58*5+Z58*5+AC58*3)/13</f>
        <v>9.98076923076923</v>
      </c>
      <c r="AJ58" s="75" t="str">
        <f>IF(AI58&gt;=10,"Semestre  Aquis ","Semestre  N, Acquis ")</f>
        <v>Semestre  N, Acquis </v>
      </c>
      <c r="AK58" s="76"/>
      <c r="AO58" s="69"/>
    </row>
    <row r="59" spans="10:41" ht="12.75">
      <c r="J59" s="3"/>
      <c r="K59" s="4"/>
      <c r="N59"/>
      <c r="O59"/>
      <c r="P59"/>
      <c r="AO59" s="55"/>
    </row>
    <row r="60" spans="10:41" ht="12.75">
      <c r="J60" s="3"/>
      <c r="K60" s="4"/>
      <c r="N60"/>
      <c r="O60"/>
      <c r="P60"/>
      <c r="AO60" s="55"/>
    </row>
    <row r="61" spans="5:41" ht="12.75">
      <c r="E61" s="2"/>
      <c r="F61" s="2"/>
      <c r="G61" s="2"/>
      <c r="H61" s="2"/>
      <c r="I61" s="2"/>
      <c r="J61" s="1"/>
      <c r="K61" s="5"/>
      <c r="L61" s="2"/>
      <c r="M61" s="6"/>
      <c r="N61"/>
      <c r="O61"/>
      <c r="P61"/>
      <c r="AO61" s="55"/>
    </row>
    <row r="62" spans="10:41" ht="12.75">
      <c r="J62" s="3"/>
      <c r="K62" s="4"/>
      <c r="N62"/>
      <c r="O62"/>
      <c r="P62"/>
      <c r="AO62" s="55"/>
    </row>
    <row r="63" spans="10:41" ht="12.75">
      <c r="J63" s="3"/>
      <c r="K63" s="4"/>
      <c r="N63"/>
      <c r="O63"/>
      <c r="P63"/>
      <c r="AO63" s="55"/>
    </row>
    <row r="64" spans="10:41" ht="12.75">
      <c r="J64" s="3"/>
      <c r="K64" s="4"/>
      <c r="N64"/>
      <c r="O64"/>
      <c r="P64"/>
      <c r="AO64" s="55"/>
    </row>
    <row r="65" spans="10:41" ht="12.75">
      <c r="J65" s="3"/>
      <c r="K65" s="4"/>
      <c r="N65"/>
      <c r="O65"/>
      <c r="P65"/>
      <c r="AO65" s="55"/>
    </row>
    <row r="66" spans="10:41" ht="12.75">
      <c r="J66" s="3"/>
      <c r="K66" s="4"/>
      <c r="N66"/>
      <c r="O66"/>
      <c r="P66"/>
      <c r="AO66" s="55"/>
    </row>
    <row r="67" spans="10:41" ht="30" customHeight="1">
      <c r="J67" s="3"/>
      <c r="K67" s="4"/>
      <c r="N67"/>
      <c r="O67"/>
      <c r="P67"/>
      <c r="AO67" s="55"/>
    </row>
    <row r="68" spans="10:41" ht="30" customHeight="1">
      <c r="J68" s="3"/>
      <c r="K68" s="4"/>
      <c r="N68"/>
      <c r="O68"/>
      <c r="P68"/>
      <c r="AO68" s="55"/>
    </row>
    <row r="69" spans="10:41" ht="30" customHeight="1">
      <c r="J69" s="3"/>
      <c r="K69" s="4"/>
      <c r="N69"/>
      <c r="O69"/>
      <c r="P69"/>
      <c r="AO69" s="55"/>
    </row>
    <row r="70" spans="10:41" ht="30" customHeight="1">
      <c r="J70" s="3"/>
      <c r="K70" s="4"/>
      <c r="N70"/>
      <c r="O70"/>
      <c r="P70"/>
      <c r="AO70" s="55"/>
    </row>
    <row r="71" spans="10:16" ht="30" customHeight="1">
      <c r="J71" s="3"/>
      <c r="K71" s="4"/>
      <c r="N71"/>
      <c r="O71"/>
      <c r="P71"/>
    </row>
    <row r="72" spans="10:16" ht="30" customHeight="1">
      <c r="J72" s="3"/>
      <c r="K72" s="4"/>
      <c r="N72"/>
      <c r="O72"/>
      <c r="P72"/>
    </row>
    <row r="73" spans="10:16" ht="12.75">
      <c r="J73" s="3"/>
      <c r="K73" s="4"/>
      <c r="N73"/>
      <c r="O73"/>
      <c r="P73"/>
    </row>
    <row r="74" spans="10:16" ht="12.75">
      <c r="J74" s="3"/>
      <c r="K74" s="4"/>
      <c r="N74"/>
      <c r="O74"/>
      <c r="P74"/>
    </row>
    <row r="75" spans="10:16" ht="12.75">
      <c r="J75" s="3"/>
      <c r="K75" s="4"/>
      <c r="N75"/>
      <c r="O75"/>
      <c r="P75"/>
    </row>
    <row r="76" spans="10:16" ht="12.75">
      <c r="J76" s="3"/>
      <c r="K76" s="4"/>
      <c r="N76"/>
      <c r="O76"/>
      <c r="P76"/>
    </row>
    <row r="77" spans="10:16" ht="12.75">
      <c r="J77" s="3"/>
      <c r="K77" s="4"/>
      <c r="N77"/>
      <c r="O77"/>
      <c r="P77"/>
    </row>
    <row r="78" spans="2:16" ht="12.75">
      <c r="B78"/>
      <c r="J78" s="3"/>
      <c r="K78" s="4"/>
      <c r="N78"/>
      <c r="O78"/>
      <c r="P78"/>
    </row>
    <row r="79" spans="2:16" ht="12.75">
      <c r="B79"/>
      <c r="J79" s="3"/>
      <c r="K79" s="4"/>
      <c r="N79"/>
      <c r="O79"/>
      <c r="P79"/>
    </row>
    <row r="80" spans="2:16" ht="12.75">
      <c r="B80"/>
      <c r="J80" s="3"/>
      <c r="K80" s="4"/>
      <c r="N80"/>
      <c r="O80"/>
      <c r="P80"/>
    </row>
    <row r="81" spans="2:16" ht="12.75">
      <c r="B81"/>
      <c r="J81" s="3"/>
      <c r="K81" s="4"/>
      <c r="N81"/>
      <c r="O81"/>
      <c r="P81"/>
    </row>
    <row r="82" spans="1:16" ht="12.75">
      <c r="A82"/>
      <c r="B82"/>
      <c r="N82"/>
      <c r="O82"/>
      <c r="P82"/>
    </row>
    <row r="83" spans="1:16" ht="12.75">
      <c r="A83"/>
      <c r="B83"/>
      <c r="N83"/>
      <c r="O83"/>
      <c r="P83"/>
    </row>
    <row r="84" spans="1:16" ht="12.75">
      <c r="A84"/>
      <c r="B84"/>
      <c r="N84"/>
      <c r="O84"/>
      <c r="P84"/>
    </row>
    <row r="85" spans="1:16" ht="12.75">
      <c r="A85"/>
      <c r="B85"/>
      <c r="N85"/>
      <c r="O85"/>
      <c r="P85"/>
    </row>
    <row r="86" spans="1:16" ht="12.75">
      <c r="A86"/>
      <c r="B86"/>
      <c r="N86"/>
      <c r="O86"/>
      <c r="P86"/>
    </row>
    <row r="87" spans="1:16" ht="12.75">
      <c r="A87"/>
      <c r="B87"/>
      <c r="N87"/>
      <c r="O87"/>
      <c r="P87"/>
    </row>
    <row r="88" spans="1:16" ht="12.75">
      <c r="A88"/>
      <c r="B88"/>
      <c r="N88"/>
      <c r="O88"/>
      <c r="P88"/>
    </row>
    <row r="89" spans="1:16" ht="12.75">
      <c r="A89"/>
      <c r="B89"/>
      <c r="N89"/>
      <c r="O89"/>
      <c r="P89"/>
    </row>
    <row r="90" spans="1:16" ht="12.75">
      <c r="A90"/>
      <c r="B90"/>
      <c r="N90"/>
      <c r="O90"/>
      <c r="P90"/>
    </row>
    <row r="91" spans="1:16" ht="12.75">
      <c r="A91"/>
      <c r="B91"/>
      <c r="N91"/>
      <c r="O91"/>
      <c r="P91"/>
    </row>
    <row r="92" spans="1:16" ht="12.75">
      <c r="A92"/>
      <c r="B92"/>
      <c r="N92"/>
      <c r="O92"/>
      <c r="P92"/>
    </row>
    <row r="93" spans="1:21" ht="12.75">
      <c r="A93" s="6"/>
      <c r="B93" s="13"/>
      <c r="C93" s="13"/>
      <c r="D93" s="8"/>
      <c r="E93" s="9"/>
      <c r="F93" s="9"/>
      <c r="G93" s="9"/>
      <c r="H93" s="9"/>
      <c r="I93" s="9"/>
      <c r="J93" s="6"/>
      <c r="K93" s="9"/>
      <c r="L93" s="9"/>
      <c r="M93" s="9"/>
      <c r="N93" s="9"/>
      <c r="O93" s="9"/>
      <c r="P93" s="9"/>
      <c r="Q93" s="9"/>
      <c r="R93" s="9"/>
      <c r="S93" s="9"/>
      <c r="T93" s="6"/>
      <c r="U93" s="14"/>
    </row>
    <row r="94" spans="1:21" ht="12.75">
      <c r="A94" s="6"/>
      <c r="B94" s="7"/>
      <c r="C94" s="7"/>
      <c r="D94" s="8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6"/>
      <c r="U94" s="10"/>
    </row>
    <row r="95" spans="1:21" ht="12.75">
      <c r="A95" s="6"/>
      <c r="B95" s="7"/>
      <c r="C95" s="7"/>
      <c r="D95" s="8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6"/>
      <c r="U95" s="10"/>
    </row>
  </sheetData>
  <sheetProtection/>
  <mergeCells count="16">
    <mergeCell ref="A50:AJ50"/>
    <mergeCell ref="A51:C53"/>
    <mergeCell ref="O51:O53"/>
    <mergeCell ref="U51:U53"/>
    <mergeCell ref="W51:AJ53"/>
    <mergeCell ref="E53:H53"/>
    <mergeCell ref="K53:N53"/>
    <mergeCell ref="Q53:T53"/>
    <mergeCell ref="Q11:T11"/>
    <mergeCell ref="A8:AJ8"/>
    <mergeCell ref="W9:AJ11"/>
    <mergeCell ref="U9:U11"/>
    <mergeCell ref="A9:C11"/>
    <mergeCell ref="O9:O11"/>
    <mergeCell ref="E11:H11"/>
    <mergeCell ref="K11:N11"/>
  </mergeCells>
  <printOptions/>
  <pageMargins left="0.29" right="0.58" top="0.36" bottom="0.27" header="0.2" footer="0.21"/>
  <pageSetup horizontalDpi="600" verticalDpi="600" orientation="landscape" paperSize="9" scale="78" r:id="rId2"/>
  <rowBreaks count="1" manualBreakCount="1">
    <brk id="41" max="37" man="1"/>
  </rowBreaks>
  <colBreaks count="1" manualBreakCount="1">
    <brk id="36" max="9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BPC</dc:creator>
  <cp:keywords/>
  <dc:description/>
  <cp:lastModifiedBy>fsdfsdf</cp:lastModifiedBy>
  <cp:lastPrinted>2014-03-03T14:02:04Z</cp:lastPrinted>
  <dcterms:created xsi:type="dcterms:W3CDTF">2008-05-14T08:14:17Z</dcterms:created>
  <dcterms:modified xsi:type="dcterms:W3CDTF">2014-03-04T08:04:12Z</dcterms:modified>
  <cp:category/>
  <cp:version/>
  <cp:contentType/>
  <cp:contentStatus/>
</cp:coreProperties>
</file>