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tabRatio="853" activeTab="0"/>
  </bookViews>
  <sheets>
    <sheet name="PV SEMESTRE 09 IMPRIM" sheetId="1" r:id="rId1"/>
  </sheets>
  <definedNames>
    <definedName name="_xlnm.Print_Area" localSheetId="0">'PV SEMESTRE 09 IMPRIM'!$A$1:$BM$80</definedName>
  </definedNames>
  <calcPr fullCalcOnLoad="1"/>
</workbook>
</file>

<file path=xl/sharedStrings.xml><?xml version="1.0" encoding="utf-8"?>
<sst xmlns="http://schemas.openxmlformats.org/spreadsheetml/2006/main" count="292" uniqueCount="71">
  <si>
    <t>COEF</t>
  </si>
  <si>
    <t>CREDIT</t>
  </si>
  <si>
    <t>N°</t>
  </si>
  <si>
    <t>NOM</t>
  </si>
  <si>
    <t>CODE</t>
  </si>
  <si>
    <t>Prénom</t>
  </si>
  <si>
    <t>UEFI</t>
  </si>
  <si>
    <t xml:space="preserve">Le Président du jury </t>
  </si>
  <si>
    <t>UEF1</t>
  </si>
  <si>
    <t>UEM1</t>
  </si>
  <si>
    <t>UED1</t>
  </si>
  <si>
    <t>UET1</t>
  </si>
  <si>
    <t xml:space="preserve">Moy. </t>
  </si>
  <si>
    <t>BCS</t>
  </si>
  <si>
    <t>BioInf</t>
  </si>
  <si>
    <t>RDB</t>
  </si>
  <si>
    <t>Endocrino</t>
  </si>
  <si>
    <t>Neurobio</t>
  </si>
  <si>
    <t>A,A,R,B,B,M</t>
  </si>
  <si>
    <t>UEMI</t>
  </si>
  <si>
    <t>UEDI</t>
  </si>
  <si>
    <t>Phar,</t>
  </si>
  <si>
    <t xml:space="preserve">Session </t>
  </si>
  <si>
    <t>Lynda</t>
  </si>
  <si>
    <t>Session</t>
  </si>
  <si>
    <t>N</t>
  </si>
  <si>
    <t>Crédits Validés</t>
  </si>
  <si>
    <t>Crédits capital</t>
  </si>
  <si>
    <t xml:space="preserve">Résultats </t>
  </si>
  <si>
    <t xml:space="preserve">session </t>
  </si>
  <si>
    <t xml:space="preserve">seesion </t>
  </si>
  <si>
    <t>Crédits  UEF1</t>
  </si>
  <si>
    <t>Crédits  UEMI</t>
  </si>
  <si>
    <t>Crédits  UEDI</t>
  </si>
  <si>
    <t>Crédits  UET1</t>
  </si>
  <si>
    <t>09SN0205</t>
  </si>
  <si>
    <t>MEZNAD</t>
  </si>
  <si>
    <t>Koceila</t>
  </si>
  <si>
    <t>Nabil</t>
  </si>
  <si>
    <t>09SN0761</t>
  </si>
  <si>
    <t xml:space="preserve">AYOUAZ </t>
  </si>
  <si>
    <t>09SN0384</t>
  </si>
  <si>
    <t xml:space="preserve">BOUSTA </t>
  </si>
  <si>
    <t xml:space="preserve">NORA </t>
  </si>
  <si>
    <t>09SN0235</t>
  </si>
  <si>
    <t>HADJOUT</t>
  </si>
  <si>
    <t>09SN0236</t>
  </si>
  <si>
    <t>Nesrine</t>
  </si>
  <si>
    <t>0554248SN</t>
  </si>
  <si>
    <t>HERBI</t>
  </si>
  <si>
    <t>Abdelghani</t>
  </si>
  <si>
    <t>09SN0188</t>
  </si>
  <si>
    <t>KHEREDDINE</t>
  </si>
  <si>
    <t xml:space="preserve">Lydia </t>
  </si>
  <si>
    <t xml:space="preserve">LAIDI </t>
  </si>
  <si>
    <t xml:space="preserve">Abdessalam </t>
  </si>
  <si>
    <t>09SN0596</t>
  </si>
  <si>
    <t>MEBARKI</t>
  </si>
  <si>
    <t>Kahina</t>
  </si>
  <si>
    <t>09SN1030</t>
  </si>
  <si>
    <t>OUARET</t>
  </si>
  <si>
    <t>Narimane</t>
  </si>
  <si>
    <t>09SN0337</t>
  </si>
  <si>
    <t>SIDANI</t>
  </si>
  <si>
    <t>Meriem</t>
  </si>
  <si>
    <t xml:space="preserve">YOUS </t>
  </si>
  <si>
    <t>Farah</t>
  </si>
  <si>
    <t>09SN0289</t>
  </si>
  <si>
    <t>ZEMOURI</t>
  </si>
  <si>
    <t>Hadjira</t>
  </si>
  <si>
    <t>SEMESTRE 03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</si>
</sst>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0"/>
    <numFmt numFmtId="186" formatCode="00.00"/>
    <numFmt numFmtId="187" formatCode="[$-40C]dddd\ d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3" fillId="33" borderId="10" xfId="0" applyFont="1" applyFill="1" applyBorder="1" applyAlignment="1">
      <alignment horizontal="center" textRotation="90"/>
    </xf>
    <xf numFmtId="0" fontId="3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 textRotation="90"/>
    </xf>
    <xf numFmtId="0" fontId="3" fillId="33" borderId="16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33" borderId="16" xfId="0" applyFont="1" applyFill="1" applyBorder="1" applyAlignment="1">
      <alignment horizontal="center" textRotation="90"/>
    </xf>
    <xf numFmtId="0" fontId="2" fillId="33" borderId="19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textRotation="90"/>
    </xf>
    <xf numFmtId="0" fontId="4" fillId="34" borderId="16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textRotation="90"/>
    </xf>
    <xf numFmtId="0" fontId="3" fillId="33" borderId="22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41</xdr:col>
      <xdr:colOff>1219200</xdr:colOff>
      <xdr:row>8</xdr:row>
      <xdr:rowOff>152400</xdr:rowOff>
    </xdr:to>
    <xdr:sp fLocksText="0">
      <xdr:nvSpPr>
        <xdr:cNvPr id="1" name="Text Box 26"/>
        <xdr:cNvSpPr txBox="1">
          <a:spLocks noChangeArrowheads="1"/>
        </xdr:cNvSpPr>
      </xdr:nvSpPr>
      <xdr:spPr>
        <a:xfrm>
          <a:off x="19050" y="38100"/>
          <a:ext cx="11944350" cy="14097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</xdr:row>
      <xdr:rowOff>47625</xdr:rowOff>
    </xdr:from>
    <xdr:to>
      <xdr:col>41</xdr:col>
      <xdr:colOff>533400</xdr:colOff>
      <xdr:row>3</xdr:row>
      <xdr:rowOff>152400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8391525" y="209550"/>
          <a:ext cx="2886075" cy="4286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ANNE UNIVERSITAIRE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2013/2014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Session : Normale
</a:t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8</xdr:col>
      <xdr:colOff>0</xdr:colOff>
      <xdr:row>4</xdr:row>
      <xdr:rowOff>114300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90500" y="200025"/>
          <a:ext cx="3705225" cy="5619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UNIVERSITE DE BEJAIA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ciences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ature et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épartement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iologie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hysico-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himique</a:t>
          </a:r>
        </a:p>
      </xdr:txBody>
    </xdr:sp>
    <xdr:clientData/>
  </xdr:twoCellAnchor>
  <xdr:twoCellAnchor>
    <xdr:from>
      <xdr:col>0</xdr:col>
      <xdr:colOff>133350</xdr:colOff>
      <xdr:row>5</xdr:row>
      <xdr:rowOff>142875</xdr:rowOff>
    </xdr:from>
    <xdr:to>
      <xdr:col>41</xdr:col>
      <xdr:colOff>809625</xdr:colOff>
      <xdr:row>7</xdr:row>
      <xdr:rowOff>152400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133350" y="952500"/>
          <a:ext cx="11420475" cy="3333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PV DU JURY SEMESTRIEL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 ETUDIANTS DE 2 ème ANNEE MASTER GENETIQUE APPLIQUEE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19050</xdr:colOff>
      <xdr:row>29</xdr:row>
      <xdr:rowOff>38100</xdr:rowOff>
    </xdr:from>
    <xdr:to>
      <xdr:col>41</xdr:col>
      <xdr:colOff>1219200</xdr:colOff>
      <xdr:row>37</xdr:row>
      <xdr:rowOff>152400</xdr:rowOff>
    </xdr:to>
    <xdr:sp fLocksText="0">
      <xdr:nvSpPr>
        <xdr:cNvPr id="5" name="Text Box 26"/>
        <xdr:cNvSpPr txBox="1">
          <a:spLocks noChangeArrowheads="1"/>
        </xdr:cNvSpPr>
      </xdr:nvSpPr>
      <xdr:spPr>
        <a:xfrm>
          <a:off x="19050" y="7743825"/>
          <a:ext cx="11944350" cy="14097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30</xdr:row>
      <xdr:rowOff>47625</xdr:rowOff>
    </xdr:from>
    <xdr:to>
      <xdr:col>41</xdr:col>
      <xdr:colOff>533400</xdr:colOff>
      <xdr:row>32</xdr:row>
      <xdr:rowOff>152400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8391525" y="7915275"/>
          <a:ext cx="2886075" cy="4286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ANNE UNIVERSITAIRE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2013/2014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Session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Rattrapage </a:t>
          </a:r>
        </a:p>
      </xdr:txBody>
    </xdr:sp>
    <xdr:clientData/>
  </xdr:twoCellAnchor>
  <xdr:twoCellAnchor>
    <xdr:from>
      <xdr:col>1</xdr:col>
      <xdr:colOff>0</xdr:colOff>
      <xdr:row>30</xdr:row>
      <xdr:rowOff>38100</xdr:rowOff>
    </xdr:from>
    <xdr:to>
      <xdr:col>8</xdr:col>
      <xdr:colOff>0</xdr:colOff>
      <xdr:row>33</xdr:row>
      <xdr:rowOff>114300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190500" y="7905750"/>
          <a:ext cx="3705225" cy="5619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UNIVERSITE DE BEJAIA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aculté des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ciences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ature et de la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épartement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iologie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hysico-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himique</a:t>
          </a:r>
        </a:p>
      </xdr:txBody>
    </xdr:sp>
    <xdr:clientData/>
  </xdr:twoCellAnchor>
  <xdr:twoCellAnchor>
    <xdr:from>
      <xdr:col>0</xdr:col>
      <xdr:colOff>133350</xdr:colOff>
      <xdr:row>34</xdr:row>
      <xdr:rowOff>142875</xdr:rowOff>
    </xdr:from>
    <xdr:to>
      <xdr:col>41</xdr:col>
      <xdr:colOff>809625</xdr:colOff>
      <xdr:row>36</xdr:row>
      <xdr:rowOff>152400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33350" y="8658225"/>
          <a:ext cx="11420475" cy="3333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PV DU JURY SEMESTRIEL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 ETUDIANTS DE 2 ème ANNEE MASTER GENETIQUE APPLIQUEE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41</xdr:col>
      <xdr:colOff>971550</xdr:colOff>
      <xdr:row>78</xdr:row>
      <xdr:rowOff>104775</xdr:rowOff>
    </xdr:to>
    <xdr:sp fLocksText="0">
      <xdr:nvSpPr>
        <xdr:cNvPr id="9" name="Text Box 11"/>
        <xdr:cNvSpPr txBox="1">
          <a:spLocks noChangeArrowheads="1"/>
        </xdr:cNvSpPr>
      </xdr:nvSpPr>
      <xdr:spPr>
        <a:xfrm>
          <a:off x="0" y="11410950"/>
          <a:ext cx="11715750" cy="5429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46</xdr:row>
      <xdr:rowOff>38100</xdr:rowOff>
    </xdr:from>
    <xdr:to>
      <xdr:col>23</xdr:col>
      <xdr:colOff>28575</xdr:colOff>
      <xdr:row>47</xdr:row>
      <xdr:rowOff>114300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04775" y="11591925"/>
          <a:ext cx="6896100" cy="23812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MEMBRES DU JURY</a:t>
          </a:r>
        </a:p>
      </xdr:txBody>
    </xdr:sp>
    <xdr:clientData/>
  </xdr:twoCellAnchor>
  <xdr:twoCellAnchor>
    <xdr:from>
      <xdr:col>0</xdr:col>
      <xdr:colOff>76200</xdr:colOff>
      <xdr:row>47</xdr:row>
      <xdr:rowOff>123825</xdr:rowOff>
    </xdr:from>
    <xdr:to>
      <xdr:col>10</xdr:col>
      <xdr:colOff>247650</xdr:colOff>
      <xdr:row>75</xdr:row>
      <xdr:rowOff>9525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6200" y="11839575"/>
          <a:ext cx="4200525" cy="441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Modules :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PHAR :Pharmacogénétique et et Pharmacogénomique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B. C. S : Biologie des Cellules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Souches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Bioinf : Bioinformatique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RDB : Recherches et Développements en Biotechnologie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Endocrino :Endocrinologie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Neurobio  : Neurobiologie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A.A.R.B.B.M: Analyse d'articles de Recherche Bibliographique en Biologie Moléculaire 
</a:t>
          </a:r>
        </a:p>
      </xdr:txBody>
    </xdr:sp>
    <xdr:clientData/>
  </xdr:twoCellAnchor>
  <xdr:twoCellAnchor>
    <xdr:from>
      <xdr:col>10</xdr:col>
      <xdr:colOff>247650</xdr:colOff>
      <xdr:row>47</xdr:row>
      <xdr:rowOff>104775</xdr:rowOff>
    </xdr:from>
    <xdr:to>
      <xdr:col>19</xdr:col>
      <xdr:colOff>76200</xdr:colOff>
      <xdr:row>75</xdr:row>
      <xdr:rowOff>19050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4276725" y="11820525"/>
          <a:ext cx="1657350" cy="4448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Enseignants 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BELKACEM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Nassim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OUAHMED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Hania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GAGAOUA Mohamed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AMIR Hassiba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OUAHMED HANIA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BOUGUEZZA Yacine &amp;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GHIDOUCHE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Abderrezak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BENMESSAOUD Yasmine  </a:t>
          </a:r>
        </a:p>
      </xdr:txBody>
    </xdr:sp>
    <xdr:clientData/>
  </xdr:twoCellAnchor>
  <xdr:twoCellAnchor>
    <xdr:from>
      <xdr:col>19</xdr:col>
      <xdr:colOff>66675</xdr:colOff>
      <xdr:row>47</xdr:row>
      <xdr:rowOff>104775</xdr:rowOff>
    </xdr:from>
    <xdr:to>
      <xdr:col>23</xdr:col>
      <xdr:colOff>28575</xdr:colOff>
      <xdr:row>75</xdr:row>
      <xdr:rowOff>9525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5924550" y="11820525"/>
          <a:ext cx="1076325" cy="443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Emargement :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133350</xdr:colOff>
      <xdr:row>50</xdr:row>
      <xdr:rowOff>95250</xdr:rowOff>
    </xdr:from>
    <xdr:to>
      <xdr:col>31</xdr:col>
      <xdr:colOff>66675</xdr:colOff>
      <xdr:row>52</xdr:row>
      <xdr:rowOff>28575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7105650" y="12296775"/>
          <a:ext cx="1457325" cy="2571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Président du jury</a:t>
          </a:r>
        </a:p>
      </xdr:txBody>
    </xdr:sp>
    <xdr:clientData/>
  </xdr:twoCellAnchor>
  <xdr:twoCellAnchor>
    <xdr:from>
      <xdr:col>34</xdr:col>
      <xdr:colOff>123825</xdr:colOff>
      <xdr:row>46</xdr:row>
      <xdr:rowOff>47625</xdr:rowOff>
    </xdr:from>
    <xdr:to>
      <xdr:col>41</xdr:col>
      <xdr:colOff>495300</xdr:colOff>
      <xdr:row>47</xdr:row>
      <xdr:rowOff>142875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9324975" y="11601450"/>
          <a:ext cx="1914525" cy="2571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Chef du Département BPC</a:t>
          </a:r>
        </a:p>
      </xdr:txBody>
    </xdr:sp>
    <xdr:clientData/>
  </xdr:twoCellAnchor>
  <xdr:twoCellAnchor>
    <xdr:from>
      <xdr:col>38</xdr:col>
      <xdr:colOff>114300</xdr:colOff>
      <xdr:row>71</xdr:row>
      <xdr:rowOff>9525</xdr:rowOff>
    </xdr:from>
    <xdr:to>
      <xdr:col>41</xdr:col>
      <xdr:colOff>781050</xdr:colOff>
      <xdr:row>72</xdr:row>
      <xdr:rowOff>133350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9934575" y="15611475"/>
          <a:ext cx="159067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Béjaia le :  </a:t>
          </a:r>
        </a:p>
      </xdr:txBody>
    </xdr:sp>
    <xdr:clientData/>
  </xdr:twoCellAnchor>
  <xdr:twoCellAnchor>
    <xdr:from>
      <xdr:col>23</xdr:col>
      <xdr:colOff>123825</xdr:colOff>
      <xdr:row>59</xdr:row>
      <xdr:rowOff>85725</xdr:rowOff>
    </xdr:from>
    <xdr:to>
      <xdr:col>31</xdr:col>
      <xdr:colOff>180975</xdr:colOff>
      <xdr:row>61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7096125" y="13744575"/>
          <a:ext cx="1581150" cy="2381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Doyen de la FSNV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zoomScalePageLayoutView="0" workbookViewId="0" topLeftCell="A1">
      <selection activeCell="AT60" sqref="AT60"/>
    </sheetView>
  </sheetViews>
  <sheetFormatPr defaultColWidth="11.421875" defaultRowHeight="12.75"/>
  <cols>
    <col min="1" max="1" width="2.8515625" style="3" customWidth="1"/>
    <col min="2" max="2" width="10.28125" style="3" customWidth="1"/>
    <col min="3" max="3" width="12.8515625" style="0" customWidth="1"/>
    <col min="4" max="4" width="12.7109375" style="0" customWidth="1"/>
    <col min="5" max="5" width="8.57421875" style="0" customWidth="1"/>
    <col min="6" max="6" width="2.140625" style="0" customWidth="1"/>
    <col min="7" max="7" width="2.8515625" style="0" hidden="1" customWidth="1"/>
    <col min="8" max="8" width="9.00390625" style="0" customWidth="1"/>
    <col min="9" max="9" width="2.00390625" style="0" customWidth="1"/>
    <col min="10" max="10" width="3.00390625" style="0" hidden="1" customWidth="1"/>
    <col min="11" max="11" width="7.28125" style="0" customWidth="1"/>
    <col min="12" max="12" width="2.140625" style="0" customWidth="1"/>
    <col min="13" max="13" width="2.140625" style="0" hidden="1" customWidth="1"/>
    <col min="14" max="14" width="5.140625" style="0" customWidth="1"/>
    <col min="15" max="15" width="2.57421875" style="0" customWidth="1"/>
    <col min="16" max="16" width="2.8515625" style="0" hidden="1" customWidth="1"/>
    <col min="17" max="17" width="7.8515625" style="0" customWidth="1"/>
    <col min="18" max="18" width="2.421875" style="0" customWidth="1"/>
    <col min="19" max="19" width="2.421875" style="0" hidden="1" customWidth="1"/>
    <col min="20" max="20" width="7.8515625" style="0" customWidth="1"/>
    <col min="21" max="21" width="2.421875" style="0" customWidth="1"/>
    <col min="22" max="22" width="2.421875" style="0" hidden="1" customWidth="1"/>
    <col min="23" max="23" width="6.421875" style="0" customWidth="1"/>
    <col min="24" max="24" width="3.00390625" style="0" customWidth="1"/>
    <col min="25" max="25" width="3.00390625" style="0" hidden="1" customWidth="1"/>
    <col min="26" max="26" width="7.8515625" style="0" customWidth="1"/>
    <col min="27" max="27" width="2.140625" style="0" customWidth="1"/>
    <col min="28" max="28" width="3.00390625" style="0" hidden="1" customWidth="1"/>
    <col min="29" max="29" width="8.140625" style="0" customWidth="1"/>
    <col min="30" max="30" width="1.7109375" style="0" customWidth="1"/>
    <col min="31" max="31" width="2.8515625" style="0" hidden="1" customWidth="1"/>
    <col min="32" max="32" width="8.421875" style="0" customWidth="1"/>
    <col min="33" max="33" width="2.140625" style="0" customWidth="1"/>
    <col min="34" max="34" width="2.8515625" style="0" hidden="1" customWidth="1"/>
    <col min="35" max="35" width="7.00390625" style="0" customWidth="1"/>
    <col min="36" max="36" width="2.00390625" style="0" customWidth="1"/>
    <col min="37" max="37" width="3.00390625" style="0" hidden="1" customWidth="1"/>
    <col min="38" max="38" width="0.2890625" style="0" customWidth="1"/>
    <col min="39" max="39" width="3.8515625" style="0" customWidth="1"/>
    <col min="40" max="40" width="4.57421875" style="13" customWidth="1"/>
    <col min="41" max="41" width="5.421875" style="13" customWidth="1"/>
    <col min="42" max="42" width="18.57421875" style="13" customWidth="1"/>
  </cols>
  <sheetData>
    <row r="1" spans="1:40" ht="12.75">
      <c r="A1" s="10"/>
      <c r="B1" s="1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9"/>
    </row>
    <row r="2" spans="1:40" ht="12.75">
      <c r="A2" s="10"/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9"/>
    </row>
    <row r="3" spans="1:40" ht="12.75">
      <c r="A3" s="10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9"/>
    </row>
    <row r="4" spans="1:40" ht="12.75">
      <c r="A4" s="10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9"/>
    </row>
    <row r="5" spans="1:40" ht="12.75">
      <c r="A5" s="10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9"/>
    </row>
    <row r="6" spans="1:40" ht="12.75">
      <c r="A6" s="10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9"/>
    </row>
    <row r="7" spans="1:40" ht="12.75">
      <c r="A7" s="10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9"/>
    </row>
    <row r="8" spans="1:40" ht="12.75">
      <c r="A8" s="10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9"/>
    </row>
    <row r="9" spans="1:40" ht="12.75">
      <c r="A9" s="10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9"/>
    </row>
    <row r="10" spans="1:42" ht="18" customHeight="1">
      <c r="A10" s="79" t="s">
        <v>70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1"/>
    </row>
    <row r="11" spans="1:42" ht="12.75">
      <c r="A11" s="86"/>
      <c r="B11" s="77"/>
      <c r="C11" s="78"/>
      <c r="D11" s="22" t="s">
        <v>0</v>
      </c>
      <c r="E11" s="23">
        <v>2</v>
      </c>
      <c r="F11" s="23"/>
      <c r="G11" s="23"/>
      <c r="H11" s="40">
        <v>3</v>
      </c>
      <c r="I11" s="40"/>
      <c r="J11" s="40"/>
      <c r="K11" s="40">
        <v>2</v>
      </c>
      <c r="L11" s="40"/>
      <c r="M11" s="40"/>
      <c r="N11" s="40">
        <v>3</v>
      </c>
      <c r="O11" s="40"/>
      <c r="P11" s="40"/>
      <c r="Q11" s="40">
        <v>2</v>
      </c>
      <c r="R11" s="40"/>
      <c r="S11" s="40"/>
      <c r="T11" s="40">
        <v>3</v>
      </c>
      <c r="U11" s="24"/>
      <c r="V11" s="24"/>
      <c r="W11" s="40">
        <v>2</v>
      </c>
      <c r="X11" s="41"/>
      <c r="Y11" s="48"/>
      <c r="Z11" s="89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1"/>
    </row>
    <row r="12" spans="1:42" ht="12.75">
      <c r="A12" s="87"/>
      <c r="B12" s="84"/>
      <c r="C12" s="85"/>
      <c r="D12" s="26" t="s">
        <v>1</v>
      </c>
      <c r="E12" s="39">
        <v>4</v>
      </c>
      <c r="F12" s="39"/>
      <c r="G12" s="39"/>
      <c r="H12" s="27">
        <v>5</v>
      </c>
      <c r="I12" s="27"/>
      <c r="J12" s="27"/>
      <c r="K12" s="27">
        <v>4</v>
      </c>
      <c r="L12" s="27"/>
      <c r="M12" s="27"/>
      <c r="N12" s="27">
        <v>5</v>
      </c>
      <c r="O12" s="27"/>
      <c r="P12" s="27"/>
      <c r="Q12" s="27">
        <v>4</v>
      </c>
      <c r="R12" s="27"/>
      <c r="S12" s="27"/>
      <c r="T12" s="27">
        <v>5</v>
      </c>
      <c r="U12" s="38"/>
      <c r="V12" s="38"/>
      <c r="W12" s="27">
        <v>3</v>
      </c>
      <c r="X12" s="42"/>
      <c r="Y12" s="48"/>
      <c r="Z12" s="89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1"/>
    </row>
    <row r="13" spans="1:42" ht="26.25" customHeight="1" thickBot="1">
      <c r="A13" s="82"/>
      <c r="B13" s="83"/>
      <c r="C13" s="88"/>
      <c r="D13" s="17" t="s">
        <v>4</v>
      </c>
      <c r="E13" s="95" t="s">
        <v>8</v>
      </c>
      <c r="F13" s="96"/>
      <c r="G13" s="96"/>
      <c r="H13" s="97"/>
      <c r="I13" s="25"/>
      <c r="J13" s="28"/>
      <c r="K13" s="95" t="s">
        <v>9</v>
      </c>
      <c r="L13" s="96"/>
      <c r="M13" s="96"/>
      <c r="N13" s="97"/>
      <c r="O13" s="25"/>
      <c r="P13" s="28"/>
      <c r="Q13" s="95" t="s">
        <v>10</v>
      </c>
      <c r="R13" s="96"/>
      <c r="S13" s="96"/>
      <c r="T13" s="97"/>
      <c r="U13" s="28"/>
      <c r="V13" s="28"/>
      <c r="W13" s="95" t="s">
        <v>11</v>
      </c>
      <c r="X13" s="97"/>
      <c r="Y13" s="34"/>
      <c r="Z13" s="92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4"/>
    </row>
    <row r="14" spans="1:42" s="13" customFormat="1" ht="75" customHeight="1">
      <c r="A14" s="21" t="s">
        <v>2</v>
      </c>
      <c r="B14" s="21"/>
      <c r="C14" s="21" t="s">
        <v>3</v>
      </c>
      <c r="D14" s="29" t="s">
        <v>5</v>
      </c>
      <c r="E14" s="30" t="s">
        <v>21</v>
      </c>
      <c r="F14" s="31" t="s">
        <v>22</v>
      </c>
      <c r="G14" s="31"/>
      <c r="H14" s="30" t="s">
        <v>13</v>
      </c>
      <c r="I14" s="32" t="s">
        <v>24</v>
      </c>
      <c r="J14" s="32"/>
      <c r="K14" s="30" t="s">
        <v>14</v>
      </c>
      <c r="L14" s="32" t="s">
        <v>22</v>
      </c>
      <c r="M14" s="32"/>
      <c r="N14" s="30" t="s">
        <v>15</v>
      </c>
      <c r="O14" s="30" t="s">
        <v>22</v>
      </c>
      <c r="P14" s="30"/>
      <c r="Q14" s="30" t="s">
        <v>16</v>
      </c>
      <c r="R14" s="30" t="s">
        <v>22</v>
      </c>
      <c r="S14" s="30"/>
      <c r="T14" s="30" t="s">
        <v>17</v>
      </c>
      <c r="U14" s="33" t="s">
        <v>22</v>
      </c>
      <c r="V14" s="47"/>
      <c r="W14" s="30" t="s">
        <v>18</v>
      </c>
      <c r="X14" s="34" t="s">
        <v>29</v>
      </c>
      <c r="Y14" s="34"/>
      <c r="Z14" s="16" t="s">
        <v>6</v>
      </c>
      <c r="AA14" s="35" t="s">
        <v>30</v>
      </c>
      <c r="AB14" s="35" t="s">
        <v>31</v>
      </c>
      <c r="AC14" s="21" t="s">
        <v>19</v>
      </c>
      <c r="AD14" s="19" t="s">
        <v>29</v>
      </c>
      <c r="AE14" s="35" t="s">
        <v>32</v>
      </c>
      <c r="AF14" s="21" t="s">
        <v>20</v>
      </c>
      <c r="AG14" s="18" t="s">
        <v>22</v>
      </c>
      <c r="AH14" s="35" t="s">
        <v>33</v>
      </c>
      <c r="AI14" s="20" t="s">
        <v>11</v>
      </c>
      <c r="AJ14" s="18" t="s">
        <v>24</v>
      </c>
      <c r="AK14" s="35" t="s">
        <v>34</v>
      </c>
      <c r="AL14" s="35"/>
      <c r="AM14" s="19" t="s">
        <v>26</v>
      </c>
      <c r="AN14" s="36" t="s">
        <v>27</v>
      </c>
      <c r="AO14" s="37" t="s">
        <v>12</v>
      </c>
      <c r="AP14" s="15" t="s">
        <v>28</v>
      </c>
    </row>
    <row r="15" spans="1:42" s="52" customFormat="1" ht="24.75" customHeight="1">
      <c r="A15" s="57">
        <v>1</v>
      </c>
      <c r="B15" s="58" t="s">
        <v>39</v>
      </c>
      <c r="C15" s="58" t="s">
        <v>40</v>
      </c>
      <c r="D15" s="58" t="s">
        <v>23</v>
      </c>
      <c r="E15" s="50">
        <v>11</v>
      </c>
      <c r="F15" s="50" t="s">
        <v>25</v>
      </c>
      <c r="G15" s="51">
        <f>IF(E15&gt;=10,4,0)</f>
        <v>4</v>
      </c>
      <c r="H15" s="50">
        <v>10.33</v>
      </c>
      <c r="I15" s="50" t="s">
        <v>25</v>
      </c>
      <c r="J15" s="51">
        <f>IF(H15&gt;=10,5,0)</f>
        <v>5</v>
      </c>
      <c r="K15" s="50">
        <v>6</v>
      </c>
      <c r="L15" s="50" t="s">
        <v>25</v>
      </c>
      <c r="M15" s="51">
        <f>IF(K15&gt;=10,4,0)</f>
        <v>0</v>
      </c>
      <c r="N15" s="50">
        <v>18</v>
      </c>
      <c r="O15" s="50" t="s">
        <v>25</v>
      </c>
      <c r="P15" s="51">
        <f>IF(N15&gt;=10,5,0)</f>
        <v>5</v>
      </c>
      <c r="Q15" s="50">
        <v>8</v>
      </c>
      <c r="R15" s="50" t="s">
        <v>25</v>
      </c>
      <c r="S15" s="51">
        <f>IF(Q15&gt;=10,4,0)</f>
        <v>0</v>
      </c>
      <c r="T15" s="50">
        <v>10</v>
      </c>
      <c r="U15" s="50" t="s">
        <v>25</v>
      </c>
      <c r="V15" s="51">
        <f>IF(T15&gt;=10,5,0)</f>
        <v>5</v>
      </c>
      <c r="W15" s="50">
        <v>14.16</v>
      </c>
      <c r="X15" s="50" t="s">
        <v>25</v>
      </c>
      <c r="Y15" s="51">
        <f>IF(W15&gt;=10,3,0)</f>
        <v>3</v>
      </c>
      <c r="Z15" s="50">
        <f aca="true" t="shared" si="0" ref="Z15:Z27">(E15*2+H15*3)/5</f>
        <v>10.598</v>
      </c>
      <c r="AA15" s="50" t="s">
        <v>25</v>
      </c>
      <c r="AB15" s="51">
        <f>IF(Z15&gt;=10,9,G15+J15)</f>
        <v>9</v>
      </c>
      <c r="AC15" s="50">
        <f>(K15*2+N15*3)/5</f>
        <v>13.2</v>
      </c>
      <c r="AD15" s="50" t="s">
        <v>25</v>
      </c>
      <c r="AE15" s="51">
        <f>IF(AC15&gt;=10,9,M15+P15)</f>
        <v>9</v>
      </c>
      <c r="AF15" s="50">
        <f>(Q15*2+T15*3)/5</f>
        <v>9.2</v>
      </c>
      <c r="AG15" s="50" t="s">
        <v>25</v>
      </c>
      <c r="AH15" s="51">
        <f>IF(AF15&gt;=10,9,S15+V15)</f>
        <v>5</v>
      </c>
      <c r="AI15" s="50">
        <f>(W15*2)/2</f>
        <v>14.16</v>
      </c>
      <c r="AJ15" s="50" t="s">
        <v>25</v>
      </c>
      <c r="AK15" s="51">
        <v>3</v>
      </c>
      <c r="AL15" s="51">
        <f>IF(AI15&gt;=10,3,Y15)</f>
        <v>3</v>
      </c>
      <c r="AM15" s="43">
        <f>(AB15+AE15+AH15+AK15)</f>
        <v>26</v>
      </c>
      <c r="AN15" s="44">
        <f>IF(AO15&gt;=10,30,AM15)</f>
        <v>30</v>
      </c>
      <c r="AO15" s="56">
        <f aca="true" t="shared" si="1" ref="AO15:AO27">(Z15*5+AC15*5+AF15*5+AI15*2)/17</f>
        <v>11.371176470588235</v>
      </c>
      <c r="AP15" s="44" t="str">
        <f>IF(AO15&gt;=10,"Semestre Acquis ","Semt Non Acquis ")</f>
        <v>Semestre Acquis </v>
      </c>
    </row>
    <row r="16" spans="1:42" s="55" customFormat="1" ht="24.75" customHeight="1">
      <c r="A16" s="57">
        <v>2</v>
      </c>
      <c r="B16" s="58" t="s">
        <v>41</v>
      </c>
      <c r="C16" s="58" t="s">
        <v>42</v>
      </c>
      <c r="D16" s="58" t="s">
        <v>43</v>
      </c>
      <c r="E16" s="50">
        <v>10</v>
      </c>
      <c r="F16" s="50" t="s">
        <v>25</v>
      </c>
      <c r="G16" s="51">
        <f aca="true" t="shared" si="2" ref="G16:G27">IF(E16&gt;=10,4,0)</f>
        <v>4</v>
      </c>
      <c r="H16" s="50">
        <v>12.33</v>
      </c>
      <c r="I16" s="50" t="s">
        <v>25</v>
      </c>
      <c r="J16" s="51">
        <f aca="true" t="shared" si="3" ref="J16:J27">IF(H16&gt;=10,5,0)</f>
        <v>5</v>
      </c>
      <c r="K16" s="50">
        <v>7</v>
      </c>
      <c r="L16" s="50" t="s">
        <v>25</v>
      </c>
      <c r="M16" s="51">
        <f aca="true" t="shared" si="4" ref="M16:M27">IF(K16&gt;=10,4,0)</f>
        <v>0</v>
      </c>
      <c r="N16" s="50">
        <v>10.25</v>
      </c>
      <c r="O16" s="50" t="s">
        <v>25</v>
      </c>
      <c r="P16" s="51">
        <f aca="true" t="shared" si="5" ref="P16:P27">IF(N16&gt;=10,5,0)</f>
        <v>5</v>
      </c>
      <c r="Q16" s="50">
        <v>10.66</v>
      </c>
      <c r="R16" s="50" t="s">
        <v>25</v>
      </c>
      <c r="S16" s="51">
        <f aca="true" t="shared" si="6" ref="S16:S27">IF(Q16&gt;=10,4,0)</f>
        <v>4</v>
      </c>
      <c r="T16" s="50">
        <v>7.5</v>
      </c>
      <c r="U16" s="50" t="s">
        <v>25</v>
      </c>
      <c r="V16" s="51">
        <f aca="true" t="shared" si="7" ref="V16:V27">IF(T16&gt;=10,5,0)</f>
        <v>0</v>
      </c>
      <c r="W16" s="50">
        <v>14.16</v>
      </c>
      <c r="X16" s="50" t="s">
        <v>25</v>
      </c>
      <c r="Y16" s="51">
        <f aca="true" t="shared" si="8" ref="Y16:Y27">IF(W16&gt;=10,3,0)</f>
        <v>3</v>
      </c>
      <c r="Z16" s="50">
        <f t="shared" si="0"/>
        <v>11.398</v>
      </c>
      <c r="AA16" s="50" t="s">
        <v>25</v>
      </c>
      <c r="AB16" s="51">
        <f aca="true" t="shared" si="9" ref="AB16:AB27">IF(Z16&gt;=10,9,G16+J16)</f>
        <v>9</v>
      </c>
      <c r="AC16" s="50">
        <f aca="true" t="shared" si="10" ref="AC16:AC27">(K16*2+N16*3)/5</f>
        <v>8.95</v>
      </c>
      <c r="AD16" s="50" t="s">
        <v>25</v>
      </c>
      <c r="AE16" s="51">
        <f aca="true" t="shared" si="11" ref="AE16:AE27">IF(AC16&gt;=10,9,M16+P16)</f>
        <v>5</v>
      </c>
      <c r="AF16" s="50">
        <f aca="true" t="shared" si="12" ref="AF16:AF27">(Q16*2+T16*3)/5</f>
        <v>8.764</v>
      </c>
      <c r="AG16" s="50" t="s">
        <v>25</v>
      </c>
      <c r="AH16" s="51">
        <f aca="true" t="shared" si="13" ref="AH16:AH27">IF(AF16&gt;=10,9,S16+V16)</f>
        <v>4</v>
      </c>
      <c r="AI16" s="50">
        <f aca="true" t="shared" si="14" ref="AI16:AI27">(W16*2)/2</f>
        <v>14.16</v>
      </c>
      <c r="AJ16" s="50" t="s">
        <v>25</v>
      </c>
      <c r="AK16" s="53">
        <v>3</v>
      </c>
      <c r="AL16" s="51">
        <f aca="true" t="shared" si="15" ref="AL16:AL27">IF(AI16&gt;=10,3,Y16)</f>
        <v>3</v>
      </c>
      <c r="AM16" s="43">
        <f aca="true" t="shared" si="16" ref="AM16:AM27">(AB16+AE16+AH16+AK16)</f>
        <v>21</v>
      </c>
      <c r="AN16" s="44">
        <f aca="true" t="shared" si="17" ref="AN16:AN27">IF(AO16&gt;=10,30,AM16)</f>
        <v>30</v>
      </c>
      <c r="AO16" s="49">
        <f t="shared" si="1"/>
        <v>10.228235294117647</v>
      </c>
      <c r="AP16" s="44" t="str">
        <f aca="true" t="shared" si="18" ref="AP16:AP27">IF(AO16&gt;=10,"Semestre Acquis ","Semt Non Acquis ")</f>
        <v>Semestre Acquis </v>
      </c>
    </row>
    <row r="17" spans="1:42" s="52" customFormat="1" ht="24.75" customHeight="1">
      <c r="A17" s="57">
        <v>3</v>
      </c>
      <c r="B17" s="58" t="s">
        <v>44</v>
      </c>
      <c r="C17" s="58" t="s">
        <v>45</v>
      </c>
      <c r="D17" s="58" t="s">
        <v>38</v>
      </c>
      <c r="E17" s="50">
        <v>11</v>
      </c>
      <c r="F17" s="50" t="s">
        <v>25</v>
      </c>
      <c r="G17" s="51">
        <f t="shared" si="2"/>
        <v>4</v>
      </c>
      <c r="H17" s="50">
        <v>10</v>
      </c>
      <c r="I17" s="50" t="s">
        <v>25</v>
      </c>
      <c r="J17" s="51">
        <f t="shared" si="3"/>
        <v>5</v>
      </c>
      <c r="K17" s="50">
        <v>12.75</v>
      </c>
      <c r="L17" s="50" t="s">
        <v>25</v>
      </c>
      <c r="M17" s="51">
        <f t="shared" si="4"/>
        <v>4</v>
      </c>
      <c r="N17" s="50">
        <v>12</v>
      </c>
      <c r="O17" s="50" t="s">
        <v>25</v>
      </c>
      <c r="P17" s="51">
        <f t="shared" si="5"/>
        <v>5</v>
      </c>
      <c r="Q17" s="50">
        <v>9</v>
      </c>
      <c r="R17" s="50" t="s">
        <v>25</v>
      </c>
      <c r="S17" s="51">
        <f t="shared" si="6"/>
        <v>0</v>
      </c>
      <c r="T17" s="50">
        <v>6</v>
      </c>
      <c r="U17" s="50" t="s">
        <v>25</v>
      </c>
      <c r="V17" s="51">
        <f t="shared" si="7"/>
        <v>0</v>
      </c>
      <c r="W17" s="50">
        <v>14.25</v>
      </c>
      <c r="X17" s="50" t="s">
        <v>25</v>
      </c>
      <c r="Y17" s="51">
        <f t="shared" si="8"/>
        <v>3</v>
      </c>
      <c r="Z17" s="50">
        <f t="shared" si="0"/>
        <v>10.4</v>
      </c>
      <c r="AA17" s="50" t="s">
        <v>25</v>
      </c>
      <c r="AB17" s="51">
        <f t="shared" si="9"/>
        <v>9</v>
      </c>
      <c r="AC17" s="50">
        <f t="shared" si="10"/>
        <v>12.3</v>
      </c>
      <c r="AD17" s="50" t="s">
        <v>25</v>
      </c>
      <c r="AE17" s="51">
        <f t="shared" si="11"/>
        <v>9</v>
      </c>
      <c r="AF17" s="50">
        <f t="shared" si="12"/>
        <v>7.2</v>
      </c>
      <c r="AG17" s="50" t="s">
        <v>25</v>
      </c>
      <c r="AH17" s="51">
        <f t="shared" si="13"/>
        <v>0</v>
      </c>
      <c r="AI17" s="50">
        <f t="shared" si="14"/>
        <v>14.25</v>
      </c>
      <c r="AJ17" s="50" t="s">
        <v>25</v>
      </c>
      <c r="AK17" s="51">
        <v>3</v>
      </c>
      <c r="AL17" s="51">
        <f t="shared" si="15"/>
        <v>3</v>
      </c>
      <c r="AM17" s="43">
        <f t="shared" si="16"/>
        <v>21</v>
      </c>
      <c r="AN17" s="44">
        <f t="shared" si="17"/>
        <v>30</v>
      </c>
      <c r="AO17" s="49">
        <f t="shared" si="1"/>
        <v>10.470588235294118</v>
      </c>
      <c r="AP17" s="44" t="str">
        <f t="shared" si="18"/>
        <v>Semestre Acquis </v>
      </c>
    </row>
    <row r="18" spans="1:42" s="55" customFormat="1" ht="24.75" customHeight="1">
      <c r="A18" s="57">
        <v>4</v>
      </c>
      <c r="B18" s="58" t="s">
        <v>46</v>
      </c>
      <c r="C18" s="58" t="s">
        <v>45</v>
      </c>
      <c r="D18" s="58" t="s">
        <v>47</v>
      </c>
      <c r="E18" s="50">
        <v>16</v>
      </c>
      <c r="F18" s="50" t="s">
        <v>25</v>
      </c>
      <c r="G18" s="51">
        <f t="shared" si="2"/>
        <v>4</v>
      </c>
      <c r="H18" s="50">
        <v>14</v>
      </c>
      <c r="I18" s="50" t="s">
        <v>25</v>
      </c>
      <c r="J18" s="51">
        <f t="shared" si="3"/>
        <v>5</v>
      </c>
      <c r="K18" s="50">
        <v>13.25</v>
      </c>
      <c r="L18" s="50" t="s">
        <v>25</v>
      </c>
      <c r="M18" s="51">
        <f t="shared" si="4"/>
        <v>4</v>
      </c>
      <c r="N18" s="50">
        <v>13.5</v>
      </c>
      <c r="O18" s="50" t="s">
        <v>25</v>
      </c>
      <c r="P18" s="51">
        <f t="shared" si="5"/>
        <v>5</v>
      </c>
      <c r="Q18" s="50">
        <v>14.33</v>
      </c>
      <c r="R18" s="50" t="s">
        <v>25</v>
      </c>
      <c r="S18" s="51">
        <f t="shared" si="6"/>
        <v>4</v>
      </c>
      <c r="T18" s="50">
        <v>8.5</v>
      </c>
      <c r="U18" s="50" t="s">
        <v>25</v>
      </c>
      <c r="V18" s="51">
        <f t="shared" si="7"/>
        <v>0</v>
      </c>
      <c r="W18" s="50">
        <v>14.25</v>
      </c>
      <c r="X18" s="50" t="s">
        <v>25</v>
      </c>
      <c r="Y18" s="51">
        <f t="shared" si="8"/>
        <v>3</v>
      </c>
      <c r="Z18" s="50">
        <f t="shared" si="0"/>
        <v>14.8</v>
      </c>
      <c r="AA18" s="50" t="s">
        <v>25</v>
      </c>
      <c r="AB18" s="51">
        <f t="shared" si="9"/>
        <v>9</v>
      </c>
      <c r="AC18" s="50">
        <f t="shared" si="10"/>
        <v>13.4</v>
      </c>
      <c r="AD18" s="50" t="s">
        <v>25</v>
      </c>
      <c r="AE18" s="51">
        <f t="shared" si="11"/>
        <v>9</v>
      </c>
      <c r="AF18" s="50">
        <f t="shared" si="12"/>
        <v>10.831999999999999</v>
      </c>
      <c r="AG18" s="50" t="s">
        <v>25</v>
      </c>
      <c r="AH18" s="51">
        <f t="shared" si="13"/>
        <v>9</v>
      </c>
      <c r="AI18" s="50">
        <f t="shared" si="14"/>
        <v>14.25</v>
      </c>
      <c r="AJ18" s="50" t="s">
        <v>25</v>
      </c>
      <c r="AK18" s="51">
        <v>3</v>
      </c>
      <c r="AL18" s="51">
        <f t="shared" si="15"/>
        <v>3</v>
      </c>
      <c r="AM18" s="43">
        <f t="shared" si="16"/>
        <v>30</v>
      </c>
      <c r="AN18" s="44">
        <f t="shared" si="17"/>
        <v>30</v>
      </c>
      <c r="AO18" s="49">
        <f t="shared" si="1"/>
        <v>13.156470588235294</v>
      </c>
      <c r="AP18" s="44" t="str">
        <f t="shared" si="18"/>
        <v>Semestre Acquis </v>
      </c>
    </row>
    <row r="19" spans="1:42" s="55" customFormat="1" ht="24.75" customHeight="1">
      <c r="A19" s="59">
        <v>5</v>
      </c>
      <c r="B19" s="60" t="s">
        <v>48</v>
      </c>
      <c r="C19" s="60" t="s">
        <v>49</v>
      </c>
      <c r="D19" s="60" t="s">
        <v>50</v>
      </c>
      <c r="E19" s="49">
        <v>0</v>
      </c>
      <c r="F19" s="49" t="s">
        <v>25</v>
      </c>
      <c r="G19" s="53">
        <f t="shared" si="2"/>
        <v>0</v>
      </c>
      <c r="H19" s="49">
        <v>0</v>
      </c>
      <c r="I19" s="49" t="s">
        <v>25</v>
      </c>
      <c r="J19" s="53">
        <f t="shared" si="3"/>
        <v>0</v>
      </c>
      <c r="K19" s="49">
        <v>0</v>
      </c>
      <c r="L19" s="49" t="s">
        <v>25</v>
      </c>
      <c r="M19" s="53">
        <f t="shared" si="4"/>
        <v>0</v>
      </c>
      <c r="N19" s="49">
        <v>0</v>
      </c>
      <c r="O19" s="49" t="s">
        <v>25</v>
      </c>
      <c r="P19" s="53">
        <f t="shared" si="5"/>
        <v>0</v>
      </c>
      <c r="Q19" s="49">
        <v>0</v>
      </c>
      <c r="R19" s="49" t="s">
        <v>25</v>
      </c>
      <c r="S19" s="53">
        <f t="shared" si="6"/>
        <v>0</v>
      </c>
      <c r="T19" s="49">
        <v>0</v>
      </c>
      <c r="U19" s="49" t="s">
        <v>25</v>
      </c>
      <c r="V19" s="53">
        <f t="shared" si="7"/>
        <v>0</v>
      </c>
      <c r="W19" s="49">
        <v>0</v>
      </c>
      <c r="X19" s="49" t="s">
        <v>25</v>
      </c>
      <c r="Y19" s="53">
        <f t="shared" si="8"/>
        <v>0</v>
      </c>
      <c r="Z19" s="49">
        <f t="shared" si="0"/>
        <v>0</v>
      </c>
      <c r="AA19" s="49" t="s">
        <v>25</v>
      </c>
      <c r="AB19" s="53">
        <f t="shared" si="9"/>
        <v>0</v>
      </c>
      <c r="AC19" s="49">
        <f t="shared" si="10"/>
        <v>0</v>
      </c>
      <c r="AD19" s="49" t="s">
        <v>25</v>
      </c>
      <c r="AE19" s="53">
        <f t="shared" si="11"/>
        <v>0</v>
      </c>
      <c r="AF19" s="49">
        <f t="shared" si="12"/>
        <v>0</v>
      </c>
      <c r="AG19" s="49" t="s">
        <v>25</v>
      </c>
      <c r="AH19" s="53">
        <f t="shared" si="13"/>
        <v>0</v>
      </c>
      <c r="AI19" s="49">
        <f t="shared" si="14"/>
        <v>0</v>
      </c>
      <c r="AJ19" s="49" t="s">
        <v>25</v>
      </c>
      <c r="AK19" s="53">
        <v>3</v>
      </c>
      <c r="AL19" s="53">
        <f t="shared" si="15"/>
        <v>0</v>
      </c>
      <c r="AM19" s="43">
        <f t="shared" si="16"/>
        <v>3</v>
      </c>
      <c r="AN19" s="44">
        <f t="shared" si="17"/>
        <v>3</v>
      </c>
      <c r="AO19" s="49">
        <f t="shared" si="1"/>
        <v>0</v>
      </c>
      <c r="AP19" s="54" t="str">
        <f t="shared" si="18"/>
        <v>Semt Non Acquis </v>
      </c>
    </row>
    <row r="20" spans="1:42" s="52" customFormat="1" ht="24.75" customHeight="1">
      <c r="A20" s="57">
        <v>6</v>
      </c>
      <c r="B20" s="58" t="s">
        <v>51</v>
      </c>
      <c r="C20" s="58" t="s">
        <v>52</v>
      </c>
      <c r="D20" s="58" t="s">
        <v>53</v>
      </c>
      <c r="E20" s="50">
        <v>13</v>
      </c>
      <c r="F20" s="50" t="s">
        <v>25</v>
      </c>
      <c r="G20" s="51">
        <f t="shared" si="2"/>
        <v>4</v>
      </c>
      <c r="H20" s="50">
        <v>14.83</v>
      </c>
      <c r="I20" s="50" t="s">
        <v>25</v>
      </c>
      <c r="J20" s="51">
        <f t="shared" si="3"/>
        <v>5</v>
      </c>
      <c r="K20" s="50">
        <v>15.75</v>
      </c>
      <c r="L20" s="50" t="s">
        <v>25</v>
      </c>
      <c r="M20" s="51">
        <f t="shared" si="4"/>
        <v>4</v>
      </c>
      <c r="N20" s="50">
        <v>12.25</v>
      </c>
      <c r="O20" s="50" t="s">
        <v>25</v>
      </c>
      <c r="P20" s="51">
        <f t="shared" si="5"/>
        <v>5</v>
      </c>
      <c r="Q20" s="50">
        <v>13.33</v>
      </c>
      <c r="R20" s="50" t="s">
        <v>25</v>
      </c>
      <c r="S20" s="51">
        <f t="shared" si="6"/>
        <v>4</v>
      </c>
      <c r="T20" s="50">
        <v>17</v>
      </c>
      <c r="U20" s="50" t="s">
        <v>25</v>
      </c>
      <c r="V20" s="51">
        <f t="shared" si="7"/>
        <v>5</v>
      </c>
      <c r="W20" s="50">
        <v>14.33</v>
      </c>
      <c r="X20" s="50" t="s">
        <v>25</v>
      </c>
      <c r="Y20" s="51">
        <f t="shared" si="8"/>
        <v>3</v>
      </c>
      <c r="Z20" s="50">
        <f t="shared" si="0"/>
        <v>14.098000000000003</v>
      </c>
      <c r="AA20" s="50" t="s">
        <v>25</v>
      </c>
      <c r="AB20" s="51">
        <f t="shared" si="9"/>
        <v>9</v>
      </c>
      <c r="AC20" s="50">
        <f t="shared" si="10"/>
        <v>13.65</v>
      </c>
      <c r="AD20" s="50" t="s">
        <v>25</v>
      </c>
      <c r="AE20" s="51">
        <f t="shared" si="11"/>
        <v>9</v>
      </c>
      <c r="AF20" s="50">
        <f t="shared" si="12"/>
        <v>15.532</v>
      </c>
      <c r="AG20" s="50" t="s">
        <v>25</v>
      </c>
      <c r="AH20" s="51">
        <f t="shared" si="13"/>
        <v>9</v>
      </c>
      <c r="AI20" s="50">
        <f t="shared" si="14"/>
        <v>14.33</v>
      </c>
      <c r="AJ20" s="50" t="s">
        <v>25</v>
      </c>
      <c r="AK20" s="51">
        <v>3</v>
      </c>
      <c r="AL20" s="51">
        <f t="shared" si="15"/>
        <v>3</v>
      </c>
      <c r="AM20" s="43">
        <f t="shared" si="16"/>
        <v>30</v>
      </c>
      <c r="AN20" s="44">
        <f t="shared" si="17"/>
        <v>30</v>
      </c>
      <c r="AO20" s="49">
        <f t="shared" si="1"/>
        <v>14.41529411764706</v>
      </c>
      <c r="AP20" s="44" t="str">
        <f t="shared" si="18"/>
        <v>Semestre Acquis </v>
      </c>
    </row>
    <row r="21" spans="1:42" s="52" customFormat="1" ht="24.75" customHeight="1">
      <c r="A21" s="57">
        <v>7</v>
      </c>
      <c r="B21" s="58" t="s">
        <v>51</v>
      </c>
      <c r="C21" s="58" t="s">
        <v>54</v>
      </c>
      <c r="D21" s="58" t="s">
        <v>55</v>
      </c>
      <c r="E21" s="50">
        <v>15</v>
      </c>
      <c r="F21" s="50" t="s">
        <v>25</v>
      </c>
      <c r="G21" s="51">
        <f t="shared" si="2"/>
        <v>4</v>
      </c>
      <c r="H21" s="50">
        <v>10.33</v>
      </c>
      <c r="I21" s="50" t="s">
        <v>25</v>
      </c>
      <c r="J21" s="51">
        <f t="shared" si="3"/>
        <v>5</v>
      </c>
      <c r="K21" s="50">
        <v>7.5</v>
      </c>
      <c r="L21" s="50" t="s">
        <v>25</v>
      </c>
      <c r="M21" s="51">
        <f t="shared" si="4"/>
        <v>0</v>
      </c>
      <c r="N21" s="50">
        <v>11</v>
      </c>
      <c r="O21" s="50" t="s">
        <v>25</v>
      </c>
      <c r="P21" s="51">
        <f t="shared" si="5"/>
        <v>5</v>
      </c>
      <c r="Q21" s="50">
        <v>10.33</v>
      </c>
      <c r="R21" s="50" t="s">
        <v>25</v>
      </c>
      <c r="S21" s="51">
        <f t="shared" si="6"/>
        <v>4</v>
      </c>
      <c r="T21" s="50">
        <v>7.5</v>
      </c>
      <c r="U21" s="50" t="s">
        <v>25</v>
      </c>
      <c r="V21" s="51">
        <f t="shared" si="7"/>
        <v>0</v>
      </c>
      <c r="W21" s="50">
        <v>14.83</v>
      </c>
      <c r="X21" s="50" t="s">
        <v>25</v>
      </c>
      <c r="Y21" s="51">
        <f t="shared" si="8"/>
        <v>3</v>
      </c>
      <c r="Z21" s="50">
        <f t="shared" si="0"/>
        <v>12.198</v>
      </c>
      <c r="AA21" s="50" t="s">
        <v>25</v>
      </c>
      <c r="AB21" s="51">
        <f t="shared" si="9"/>
        <v>9</v>
      </c>
      <c r="AC21" s="50">
        <f t="shared" si="10"/>
        <v>9.6</v>
      </c>
      <c r="AD21" s="50" t="s">
        <v>25</v>
      </c>
      <c r="AE21" s="51">
        <f t="shared" si="11"/>
        <v>5</v>
      </c>
      <c r="AF21" s="50">
        <f t="shared" si="12"/>
        <v>8.632</v>
      </c>
      <c r="AG21" s="50" t="s">
        <v>25</v>
      </c>
      <c r="AH21" s="51">
        <f t="shared" si="13"/>
        <v>4</v>
      </c>
      <c r="AI21" s="50">
        <f t="shared" si="14"/>
        <v>14.83</v>
      </c>
      <c r="AJ21" s="50" t="s">
        <v>25</v>
      </c>
      <c r="AK21" s="51">
        <v>3</v>
      </c>
      <c r="AL21" s="51">
        <f t="shared" si="15"/>
        <v>3</v>
      </c>
      <c r="AM21" s="43">
        <f t="shared" si="16"/>
        <v>21</v>
      </c>
      <c r="AN21" s="44">
        <f t="shared" si="17"/>
        <v>30</v>
      </c>
      <c r="AO21" s="49">
        <f t="shared" si="1"/>
        <v>10.694705882352942</v>
      </c>
      <c r="AP21" s="44" t="str">
        <f t="shared" si="18"/>
        <v>Semestre Acquis </v>
      </c>
    </row>
    <row r="22" spans="1:42" s="52" customFormat="1" ht="24.75" customHeight="1">
      <c r="A22" s="57">
        <v>8</v>
      </c>
      <c r="B22" s="58" t="s">
        <v>56</v>
      </c>
      <c r="C22" s="58" t="s">
        <v>57</v>
      </c>
      <c r="D22" s="58" t="s">
        <v>58</v>
      </c>
      <c r="E22" s="50">
        <v>10</v>
      </c>
      <c r="F22" s="50" t="s">
        <v>25</v>
      </c>
      <c r="G22" s="51">
        <f t="shared" si="2"/>
        <v>4</v>
      </c>
      <c r="H22" s="50">
        <v>11.33</v>
      </c>
      <c r="I22" s="50" t="s">
        <v>25</v>
      </c>
      <c r="J22" s="51">
        <f t="shared" si="3"/>
        <v>5</v>
      </c>
      <c r="K22" s="50">
        <v>9</v>
      </c>
      <c r="L22" s="50" t="s">
        <v>25</v>
      </c>
      <c r="M22" s="51">
        <f t="shared" si="4"/>
        <v>0</v>
      </c>
      <c r="N22" s="50">
        <v>10.5</v>
      </c>
      <c r="O22" s="50" t="s">
        <v>25</v>
      </c>
      <c r="P22" s="51">
        <f t="shared" si="5"/>
        <v>5</v>
      </c>
      <c r="Q22" s="50">
        <v>11.66</v>
      </c>
      <c r="R22" s="50" t="s">
        <v>25</v>
      </c>
      <c r="S22" s="51">
        <f t="shared" si="6"/>
        <v>4</v>
      </c>
      <c r="T22" s="50">
        <v>8.5</v>
      </c>
      <c r="U22" s="50" t="s">
        <v>25</v>
      </c>
      <c r="V22" s="51">
        <f t="shared" si="7"/>
        <v>0</v>
      </c>
      <c r="W22" s="50">
        <v>14.83</v>
      </c>
      <c r="X22" s="50" t="s">
        <v>25</v>
      </c>
      <c r="Y22" s="51">
        <f t="shared" si="8"/>
        <v>3</v>
      </c>
      <c r="Z22" s="50">
        <f t="shared" si="0"/>
        <v>10.798</v>
      </c>
      <c r="AA22" s="50" t="s">
        <v>25</v>
      </c>
      <c r="AB22" s="51">
        <f t="shared" si="9"/>
        <v>9</v>
      </c>
      <c r="AC22" s="50">
        <f t="shared" si="10"/>
        <v>9.9</v>
      </c>
      <c r="AD22" s="50" t="s">
        <v>25</v>
      </c>
      <c r="AE22" s="51">
        <f t="shared" si="11"/>
        <v>5</v>
      </c>
      <c r="AF22" s="50">
        <f t="shared" si="12"/>
        <v>9.764</v>
      </c>
      <c r="AG22" s="50" t="s">
        <v>25</v>
      </c>
      <c r="AH22" s="51">
        <f t="shared" si="13"/>
        <v>4</v>
      </c>
      <c r="AI22" s="50">
        <f t="shared" si="14"/>
        <v>14.83</v>
      </c>
      <c r="AJ22" s="50" t="s">
        <v>25</v>
      </c>
      <c r="AK22" s="51">
        <v>3</v>
      </c>
      <c r="AL22" s="51">
        <f t="shared" si="15"/>
        <v>3</v>
      </c>
      <c r="AM22" s="43">
        <f t="shared" si="16"/>
        <v>21</v>
      </c>
      <c r="AN22" s="44">
        <f t="shared" si="17"/>
        <v>30</v>
      </c>
      <c r="AO22" s="49">
        <f t="shared" si="1"/>
        <v>10.704117647058823</v>
      </c>
      <c r="AP22" s="44" t="str">
        <f t="shared" si="18"/>
        <v>Semestre Acquis </v>
      </c>
    </row>
    <row r="23" spans="1:42" s="55" customFormat="1" ht="24.75" customHeight="1">
      <c r="A23" s="59">
        <v>9</v>
      </c>
      <c r="B23" s="60" t="s">
        <v>35</v>
      </c>
      <c r="C23" s="60" t="s">
        <v>36</v>
      </c>
      <c r="D23" s="60" t="s">
        <v>37</v>
      </c>
      <c r="E23" s="49">
        <v>0</v>
      </c>
      <c r="F23" s="49" t="s">
        <v>25</v>
      </c>
      <c r="G23" s="53">
        <f t="shared" si="2"/>
        <v>0</v>
      </c>
      <c r="H23" s="49">
        <v>0</v>
      </c>
      <c r="I23" s="49" t="s">
        <v>25</v>
      </c>
      <c r="J23" s="53">
        <f t="shared" si="3"/>
        <v>0</v>
      </c>
      <c r="K23" s="49">
        <v>0</v>
      </c>
      <c r="L23" s="49" t="s">
        <v>25</v>
      </c>
      <c r="M23" s="53">
        <f t="shared" si="4"/>
        <v>0</v>
      </c>
      <c r="N23" s="49">
        <v>0</v>
      </c>
      <c r="O23" s="49" t="s">
        <v>25</v>
      </c>
      <c r="P23" s="53">
        <f t="shared" si="5"/>
        <v>0</v>
      </c>
      <c r="Q23" s="49">
        <v>0</v>
      </c>
      <c r="R23" s="49" t="s">
        <v>25</v>
      </c>
      <c r="S23" s="53">
        <f t="shared" si="6"/>
        <v>0</v>
      </c>
      <c r="T23" s="49">
        <v>0</v>
      </c>
      <c r="U23" s="49" t="s">
        <v>25</v>
      </c>
      <c r="V23" s="53">
        <f t="shared" si="7"/>
        <v>0</v>
      </c>
      <c r="W23" s="49">
        <v>0</v>
      </c>
      <c r="X23" s="49" t="s">
        <v>25</v>
      </c>
      <c r="Y23" s="53">
        <f t="shared" si="8"/>
        <v>0</v>
      </c>
      <c r="Z23" s="49">
        <f t="shared" si="0"/>
        <v>0</v>
      </c>
      <c r="AA23" s="49" t="s">
        <v>25</v>
      </c>
      <c r="AB23" s="53">
        <f t="shared" si="9"/>
        <v>0</v>
      </c>
      <c r="AC23" s="49">
        <f t="shared" si="10"/>
        <v>0</v>
      </c>
      <c r="AD23" s="49" t="s">
        <v>25</v>
      </c>
      <c r="AE23" s="53">
        <f t="shared" si="11"/>
        <v>0</v>
      </c>
      <c r="AF23" s="49">
        <f t="shared" si="12"/>
        <v>0</v>
      </c>
      <c r="AG23" s="49" t="s">
        <v>25</v>
      </c>
      <c r="AH23" s="53">
        <f t="shared" si="13"/>
        <v>0</v>
      </c>
      <c r="AI23" s="49">
        <f t="shared" si="14"/>
        <v>0</v>
      </c>
      <c r="AJ23" s="49" t="s">
        <v>25</v>
      </c>
      <c r="AK23" s="53">
        <f>IF(AI23&gt;=10,3,0)</f>
        <v>0</v>
      </c>
      <c r="AL23" s="53">
        <f t="shared" si="15"/>
        <v>0</v>
      </c>
      <c r="AM23" s="43">
        <f t="shared" si="16"/>
        <v>0</v>
      </c>
      <c r="AN23" s="44">
        <f t="shared" si="17"/>
        <v>0</v>
      </c>
      <c r="AO23" s="49">
        <f t="shared" si="1"/>
        <v>0</v>
      </c>
      <c r="AP23" s="54" t="str">
        <f t="shared" si="18"/>
        <v>Semt Non Acquis </v>
      </c>
    </row>
    <row r="24" spans="1:42" s="55" customFormat="1" ht="24.75" customHeight="1">
      <c r="A24" s="57">
        <v>10</v>
      </c>
      <c r="B24" s="58" t="s">
        <v>59</v>
      </c>
      <c r="C24" s="58" t="s">
        <v>60</v>
      </c>
      <c r="D24" s="58" t="s">
        <v>61</v>
      </c>
      <c r="E24" s="50">
        <v>16</v>
      </c>
      <c r="F24" s="50" t="s">
        <v>25</v>
      </c>
      <c r="G24" s="51">
        <f t="shared" si="2"/>
        <v>4</v>
      </c>
      <c r="H24" s="50">
        <v>15</v>
      </c>
      <c r="I24" s="50" t="s">
        <v>25</v>
      </c>
      <c r="J24" s="51">
        <f t="shared" si="3"/>
        <v>5</v>
      </c>
      <c r="K24" s="50">
        <v>17.25</v>
      </c>
      <c r="L24" s="50" t="s">
        <v>25</v>
      </c>
      <c r="M24" s="51">
        <f t="shared" si="4"/>
        <v>4</v>
      </c>
      <c r="N24" s="50">
        <v>14.25</v>
      </c>
      <c r="O24" s="50" t="s">
        <v>25</v>
      </c>
      <c r="P24" s="51">
        <f t="shared" si="5"/>
        <v>5</v>
      </c>
      <c r="Q24" s="50">
        <v>16</v>
      </c>
      <c r="R24" s="50" t="s">
        <v>25</v>
      </c>
      <c r="S24" s="51">
        <f t="shared" si="6"/>
        <v>4</v>
      </c>
      <c r="T24" s="50">
        <v>13.5</v>
      </c>
      <c r="U24" s="50" t="s">
        <v>25</v>
      </c>
      <c r="V24" s="51">
        <f t="shared" si="7"/>
        <v>5</v>
      </c>
      <c r="W24" s="50">
        <v>14.58</v>
      </c>
      <c r="X24" s="50" t="s">
        <v>25</v>
      </c>
      <c r="Y24" s="51">
        <f t="shared" si="8"/>
        <v>3</v>
      </c>
      <c r="Z24" s="50">
        <f t="shared" si="0"/>
        <v>15.4</v>
      </c>
      <c r="AA24" s="50" t="s">
        <v>25</v>
      </c>
      <c r="AB24" s="51">
        <f t="shared" si="9"/>
        <v>9</v>
      </c>
      <c r="AC24" s="50">
        <f t="shared" si="10"/>
        <v>15.45</v>
      </c>
      <c r="AD24" s="50" t="s">
        <v>25</v>
      </c>
      <c r="AE24" s="51">
        <f t="shared" si="11"/>
        <v>9</v>
      </c>
      <c r="AF24" s="50">
        <f t="shared" si="12"/>
        <v>14.5</v>
      </c>
      <c r="AG24" s="50" t="s">
        <v>25</v>
      </c>
      <c r="AH24" s="51">
        <f t="shared" si="13"/>
        <v>9</v>
      </c>
      <c r="AI24" s="50">
        <f t="shared" si="14"/>
        <v>14.58</v>
      </c>
      <c r="AJ24" s="50" t="s">
        <v>25</v>
      </c>
      <c r="AK24" s="51">
        <v>3</v>
      </c>
      <c r="AL24" s="51">
        <f t="shared" si="15"/>
        <v>3</v>
      </c>
      <c r="AM24" s="43">
        <f t="shared" si="16"/>
        <v>30</v>
      </c>
      <c r="AN24" s="44">
        <f t="shared" si="17"/>
        <v>30</v>
      </c>
      <c r="AO24" s="49">
        <f t="shared" si="1"/>
        <v>15.053529411764705</v>
      </c>
      <c r="AP24" s="44" t="str">
        <f t="shared" si="18"/>
        <v>Semestre Acquis </v>
      </c>
    </row>
    <row r="25" spans="1:42" s="55" customFormat="1" ht="24.75" customHeight="1">
      <c r="A25" s="57">
        <v>11</v>
      </c>
      <c r="B25" s="58" t="s">
        <v>62</v>
      </c>
      <c r="C25" s="58" t="s">
        <v>63</v>
      </c>
      <c r="D25" s="58" t="s">
        <v>64</v>
      </c>
      <c r="E25" s="50">
        <v>10.5</v>
      </c>
      <c r="F25" s="50" t="s">
        <v>25</v>
      </c>
      <c r="G25" s="51">
        <f t="shared" si="2"/>
        <v>4</v>
      </c>
      <c r="H25" s="50">
        <v>11.66</v>
      </c>
      <c r="I25" s="50" t="s">
        <v>25</v>
      </c>
      <c r="J25" s="51">
        <f t="shared" si="3"/>
        <v>5</v>
      </c>
      <c r="K25" s="50">
        <v>8.5</v>
      </c>
      <c r="L25" s="50" t="s">
        <v>25</v>
      </c>
      <c r="M25" s="51">
        <f t="shared" si="4"/>
        <v>0</v>
      </c>
      <c r="N25" s="50">
        <v>10.5</v>
      </c>
      <c r="O25" s="50" t="s">
        <v>25</v>
      </c>
      <c r="P25" s="51">
        <f t="shared" si="5"/>
        <v>5</v>
      </c>
      <c r="Q25" s="50">
        <v>12.83</v>
      </c>
      <c r="R25" s="50" t="s">
        <v>25</v>
      </c>
      <c r="S25" s="51">
        <f t="shared" si="6"/>
        <v>4</v>
      </c>
      <c r="T25" s="50">
        <v>10.5</v>
      </c>
      <c r="U25" s="50" t="s">
        <v>25</v>
      </c>
      <c r="V25" s="51">
        <f t="shared" si="7"/>
        <v>5</v>
      </c>
      <c r="W25" s="50">
        <v>14.16</v>
      </c>
      <c r="X25" s="50" t="s">
        <v>25</v>
      </c>
      <c r="Y25" s="51">
        <f t="shared" si="8"/>
        <v>3</v>
      </c>
      <c r="Z25" s="50">
        <f t="shared" si="0"/>
        <v>11.196000000000002</v>
      </c>
      <c r="AA25" s="50" t="s">
        <v>25</v>
      </c>
      <c r="AB25" s="51">
        <f t="shared" si="9"/>
        <v>9</v>
      </c>
      <c r="AC25" s="50">
        <f t="shared" si="10"/>
        <v>9.7</v>
      </c>
      <c r="AD25" s="50" t="s">
        <v>25</v>
      </c>
      <c r="AE25" s="51">
        <f t="shared" si="11"/>
        <v>5</v>
      </c>
      <c r="AF25" s="50">
        <f t="shared" si="12"/>
        <v>11.431999999999999</v>
      </c>
      <c r="AG25" s="50" t="s">
        <v>25</v>
      </c>
      <c r="AH25" s="51">
        <f t="shared" si="13"/>
        <v>9</v>
      </c>
      <c r="AI25" s="50">
        <f t="shared" si="14"/>
        <v>14.16</v>
      </c>
      <c r="AJ25" s="50" t="s">
        <v>25</v>
      </c>
      <c r="AK25" s="53">
        <v>3</v>
      </c>
      <c r="AL25" s="51">
        <f t="shared" si="15"/>
        <v>3</v>
      </c>
      <c r="AM25" s="43">
        <f t="shared" si="16"/>
        <v>26</v>
      </c>
      <c r="AN25" s="44">
        <f t="shared" si="17"/>
        <v>30</v>
      </c>
      <c r="AO25" s="49">
        <f t="shared" si="1"/>
        <v>11.174117647058821</v>
      </c>
      <c r="AP25" s="54" t="str">
        <f t="shared" si="18"/>
        <v>Semestre Acquis </v>
      </c>
    </row>
    <row r="26" spans="1:42" s="55" customFormat="1" ht="24.75" customHeight="1">
      <c r="A26" s="57">
        <v>12</v>
      </c>
      <c r="B26" s="61">
        <v>99308010</v>
      </c>
      <c r="C26" s="58" t="s">
        <v>65</v>
      </c>
      <c r="D26" s="58" t="s">
        <v>66</v>
      </c>
      <c r="E26" s="50">
        <v>13</v>
      </c>
      <c r="F26" s="50" t="s">
        <v>25</v>
      </c>
      <c r="G26" s="51">
        <f t="shared" si="2"/>
        <v>4</v>
      </c>
      <c r="H26" s="50">
        <v>17.66</v>
      </c>
      <c r="I26" s="50" t="s">
        <v>25</v>
      </c>
      <c r="J26" s="51">
        <f t="shared" si="3"/>
        <v>5</v>
      </c>
      <c r="K26" s="50">
        <v>15.5</v>
      </c>
      <c r="L26" s="50" t="s">
        <v>25</v>
      </c>
      <c r="M26" s="51">
        <f t="shared" si="4"/>
        <v>4</v>
      </c>
      <c r="N26" s="50">
        <v>16.5</v>
      </c>
      <c r="O26" s="50" t="s">
        <v>25</v>
      </c>
      <c r="P26" s="51">
        <f t="shared" si="5"/>
        <v>5</v>
      </c>
      <c r="Q26" s="50">
        <v>16.33</v>
      </c>
      <c r="R26" s="50" t="s">
        <v>25</v>
      </c>
      <c r="S26" s="51">
        <f t="shared" si="6"/>
        <v>4</v>
      </c>
      <c r="T26" s="50">
        <v>11.5</v>
      </c>
      <c r="U26" s="50" t="s">
        <v>25</v>
      </c>
      <c r="V26" s="51">
        <f t="shared" si="7"/>
        <v>5</v>
      </c>
      <c r="W26" s="50">
        <v>14.75</v>
      </c>
      <c r="X26" s="50" t="s">
        <v>25</v>
      </c>
      <c r="Y26" s="51">
        <f t="shared" si="8"/>
        <v>3</v>
      </c>
      <c r="Z26" s="50">
        <f t="shared" si="0"/>
        <v>15.796000000000001</v>
      </c>
      <c r="AA26" s="50" t="s">
        <v>25</v>
      </c>
      <c r="AB26" s="51">
        <f t="shared" si="9"/>
        <v>9</v>
      </c>
      <c r="AC26" s="50">
        <f t="shared" si="10"/>
        <v>16.1</v>
      </c>
      <c r="AD26" s="50" t="s">
        <v>25</v>
      </c>
      <c r="AE26" s="51">
        <f t="shared" si="11"/>
        <v>9</v>
      </c>
      <c r="AF26" s="50">
        <f t="shared" si="12"/>
        <v>13.431999999999999</v>
      </c>
      <c r="AG26" s="50" t="s">
        <v>25</v>
      </c>
      <c r="AH26" s="51">
        <f t="shared" si="13"/>
        <v>9</v>
      </c>
      <c r="AI26" s="50">
        <f t="shared" si="14"/>
        <v>14.75</v>
      </c>
      <c r="AJ26" s="50" t="s">
        <v>25</v>
      </c>
      <c r="AK26" s="51">
        <v>3</v>
      </c>
      <c r="AL26" s="51">
        <f t="shared" si="15"/>
        <v>3</v>
      </c>
      <c r="AM26" s="43">
        <f t="shared" si="16"/>
        <v>30</v>
      </c>
      <c r="AN26" s="44">
        <f t="shared" si="17"/>
        <v>30</v>
      </c>
      <c r="AO26" s="49">
        <f t="shared" si="1"/>
        <v>15.067058823529411</v>
      </c>
      <c r="AP26" s="44" t="str">
        <f t="shared" si="18"/>
        <v>Semestre Acquis </v>
      </c>
    </row>
    <row r="27" spans="1:42" s="55" customFormat="1" ht="24.75" customHeight="1">
      <c r="A27" s="57">
        <v>13</v>
      </c>
      <c r="B27" s="58" t="s">
        <v>67</v>
      </c>
      <c r="C27" s="58" t="s">
        <v>68</v>
      </c>
      <c r="D27" s="58" t="s">
        <v>69</v>
      </c>
      <c r="E27" s="50">
        <v>12</v>
      </c>
      <c r="F27" s="50" t="s">
        <v>25</v>
      </c>
      <c r="G27" s="51">
        <f t="shared" si="2"/>
        <v>4</v>
      </c>
      <c r="H27" s="50">
        <v>12.33</v>
      </c>
      <c r="I27" s="50" t="s">
        <v>25</v>
      </c>
      <c r="J27" s="51">
        <f t="shared" si="3"/>
        <v>5</v>
      </c>
      <c r="K27" s="50">
        <v>7</v>
      </c>
      <c r="L27" s="50" t="s">
        <v>25</v>
      </c>
      <c r="M27" s="51">
        <f t="shared" si="4"/>
        <v>0</v>
      </c>
      <c r="N27" s="50">
        <v>14.25</v>
      </c>
      <c r="O27" s="50" t="s">
        <v>25</v>
      </c>
      <c r="P27" s="51">
        <f t="shared" si="5"/>
        <v>5</v>
      </c>
      <c r="Q27" s="50">
        <v>14.16</v>
      </c>
      <c r="R27" s="50" t="s">
        <v>25</v>
      </c>
      <c r="S27" s="51">
        <f t="shared" si="6"/>
        <v>4</v>
      </c>
      <c r="T27" s="50">
        <v>7</v>
      </c>
      <c r="U27" s="50" t="s">
        <v>25</v>
      </c>
      <c r="V27" s="51">
        <f t="shared" si="7"/>
        <v>0</v>
      </c>
      <c r="W27" s="50">
        <v>14.16</v>
      </c>
      <c r="X27" s="50" t="s">
        <v>25</v>
      </c>
      <c r="Y27" s="51">
        <f t="shared" si="8"/>
        <v>3</v>
      </c>
      <c r="Z27" s="50">
        <f t="shared" si="0"/>
        <v>12.198</v>
      </c>
      <c r="AA27" s="50" t="s">
        <v>25</v>
      </c>
      <c r="AB27" s="51">
        <f t="shared" si="9"/>
        <v>9</v>
      </c>
      <c r="AC27" s="50">
        <f t="shared" si="10"/>
        <v>11.35</v>
      </c>
      <c r="AD27" s="50" t="s">
        <v>25</v>
      </c>
      <c r="AE27" s="51">
        <f t="shared" si="11"/>
        <v>9</v>
      </c>
      <c r="AF27" s="50">
        <f t="shared" si="12"/>
        <v>9.864</v>
      </c>
      <c r="AG27" s="50" t="s">
        <v>25</v>
      </c>
      <c r="AH27" s="51">
        <f t="shared" si="13"/>
        <v>4</v>
      </c>
      <c r="AI27" s="50">
        <f t="shared" si="14"/>
        <v>14.16</v>
      </c>
      <c r="AJ27" s="50" t="s">
        <v>25</v>
      </c>
      <c r="AK27" s="53">
        <v>3</v>
      </c>
      <c r="AL27" s="51">
        <f t="shared" si="15"/>
        <v>3</v>
      </c>
      <c r="AM27" s="43">
        <f t="shared" si="16"/>
        <v>25</v>
      </c>
      <c r="AN27" s="44">
        <f t="shared" si="17"/>
        <v>30</v>
      </c>
      <c r="AO27" s="49">
        <f t="shared" si="1"/>
        <v>11.492941176470588</v>
      </c>
      <c r="AP27" s="44" t="str">
        <f t="shared" si="18"/>
        <v>Semestre Acquis </v>
      </c>
    </row>
    <row r="28" spans="2:42" ht="12.75">
      <c r="B28" s="4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AN28" s="14"/>
      <c r="AO28" s="14" t="s">
        <v>7</v>
      </c>
      <c r="AP28" s="14"/>
    </row>
    <row r="29" ht="12.75">
      <c r="C29" s="45"/>
    </row>
    <row r="30" spans="1:40" ht="12.75">
      <c r="A30" s="10"/>
      <c r="B30" s="1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9"/>
    </row>
    <row r="31" spans="1:40" ht="12.75">
      <c r="A31" s="10"/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9"/>
    </row>
    <row r="32" spans="1:40" ht="12.75">
      <c r="A32" s="10"/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9"/>
    </row>
    <row r="33" spans="1:40" ht="12.75">
      <c r="A33" s="10"/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9"/>
    </row>
    <row r="34" spans="1:40" ht="12.75">
      <c r="A34" s="10"/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9"/>
    </row>
    <row r="35" spans="1:40" ht="12.7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9"/>
    </row>
    <row r="36" spans="1:40" ht="12.75">
      <c r="A36" s="10"/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9"/>
    </row>
    <row r="37" spans="1:40" ht="12.75">
      <c r="A37" s="10"/>
      <c r="B37" s="1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9"/>
    </row>
    <row r="38" spans="1:40" ht="12.75">
      <c r="A38" s="10"/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9"/>
    </row>
    <row r="39" spans="1:42" ht="12.75">
      <c r="A39" s="79" t="s">
        <v>70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1"/>
    </row>
    <row r="40" spans="1:42" ht="12.75">
      <c r="A40" s="86"/>
      <c r="B40" s="77"/>
      <c r="C40" s="78"/>
      <c r="D40" s="22" t="s">
        <v>0</v>
      </c>
      <c r="E40" s="23">
        <v>2</v>
      </c>
      <c r="F40" s="23"/>
      <c r="G40" s="23"/>
      <c r="H40" s="40">
        <v>3</v>
      </c>
      <c r="I40" s="40"/>
      <c r="J40" s="40"/>
      <c r="K40" s="40">
        <v>2</v>
      </c>
      <c r="L40" s="40"/>
      <c r="M40" s="40"/>
      <c r="N40" s="40">
        <v>3</v>
      </c>
      <c r="O40" s="40"/>
      <c r="P40" s="40"/>
      <c r="Q40" s="40">
        <v>2</v>
      </c>
      <c r="R40" s="40"/>
      <c r="S40" s="40"/>
      <c r="T40" s="40">
        <v>3</v>
      </c>
      <c r="U40" s="24"/>
      <c r="V40" s="24"/>
      <c r="W40" s="40">
        <v>2</v>
      </c>
      <c r="X40" s="41"/>
      <c r="Y40" s="48"/>
      <c r="Z40" s="89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1"/>
    </row>
    <row r="41" spans="1:42" ht="12.75">
      <c r="A41" s="87"/>
      <c r="B41" s="84"/>
      <c r="C41" s="85"/>
      <c r="D41" s="26" t="s">
        <v>1</v>
      </c>
      <c r="E41" s="39">
        <v>4</v>
      </c>
      <c r="F41" s="39"/>
      <c r="G41" s="39"/>
      <c r="H41" s="27">
        <v>5</v>
      </c>
      <c r="I41" s="27"/>
      <c r="J41" s="27"/>
      <c r="K41" s="27">
        <v>4</v>
      </c>
      <c r="L41" s="27"/>
      <c r="M41" s="27"/>
      <c r="N41" s="27">
        <v>5</v>
      </c>
      <c r="O41" s="27"/>
      <c r="P41" s="27"/>
      <c r="Q41" s="27">
        <v>4</v>
      </c>
      <c r="R41" s="27"/>
      <c r="S41" s="27"/>
      <c r="T41" s="27">
        <v>5</v>
      </c>
      <c r="U41" s="38"/>
      <c r="V41" s="38"/>
      <c r="W41" s="27">
        <v>3</v>
      </c>
      <c r="X41" s="42"/>
      <c r="Y41" s="48"/>
      <c r="Z41" s="89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1"/>
    </row>
    <row r="42" spans="1:42" ht="24.75" customHeight="1" thickBot="1">
      <c r="A42" s="82"/>
      <c r="B42" s="83"/>
      <c r="C42" s="88"/>
      <c r="D42" s="17" t="s">
        <v>4</v>
      </c>
      <c r="E42" s="95" t="s">
        <v>8</v>
      </c>
      <c r="F42" s="96"/>
      <c r="G42" s="96"/>
      <c r="H42" s="97"/>
      <c r="I42" s="25"/>
      <c r="J42" s="28"/>
      <c r="K42" s="95" t="s">
        <v>9</v>
      </c>
      <c r="L42" s="96"/>
      <c r="M42" s="96"/>
      <c r="N42" s="97"/>
      <c r="O42" s="25"/>
      <c r="P42" s="28"/>
      <c r="Q42" s="95" t="s">
        <v>10</v>
      </c>
      <c r="R42" s="96"/>
      <c r="S42" s="96"/>
      <c r="T42" s="97"/>
      <c r="U42" s="28"/>
      <c r="V42" s="28"/>
      <c r="W42" s="95" t="s">
        <v>11</v>
      </c>
      <c r="X42" s="97"/>
      <c r="Y42" s="34"/>
      <c r="Z42" s="92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4"/>
    </row>
    <row r="43" spans="1:43" ht="76.5">
      <c r="A43" s="63" t="s">
        <v>2</v>
      </c>
      <c r="B43" s="63"/>
      <c r="C43" s="63" t="s">
        <v>3</v>
      </c>
      <c r="D43" s="29" t="s">
        <v>5</v>
      </c>
      <c r="E43" s="30" t="s">
        <v>21</v>
      </c>
      <c r="F43" s="31" t="s">
        <v>22</v>
      </c>
      <c r="G43" s="31"/>
      <c r="H43" s="30" t="s">
        <v>13</v>
      </c>
      <c r="I43" s="32" t="s">
        <v>24</v>
      </c>
      <c r="J43" s="32"/>
      <c r="K43" s="30" t="s">
        <v>14</v>
      </c>
      <c r="L43" s="32" t="s">
        <v>22</v>
      </c>
      <c r="M43" s="32"/>
      <c r="N43" s="30" t="s">
        <v>15</v>
      </c>
      <c r="O43" s="30" t="s">
        <v>22</v>
      </c>
      <c r="P43" s="30"/>
      <c r="Q43" s="30" t="s">
        <v>16</v>
      </c>
      <c r="R43" s="30" t="s">
        <v>22</v>
      </c>
      <c r="S43" s="30"/>
      <c r="T43" s="30" t="s">
        <v>17</v>
      </c>
      <c r="U43" s="67" t="s">
        <v>22</v>
      </c>
      <c r="V43" s="67"/>
      <c r="W43" s="30" t="s">
        <v>18</v>
      </c>
      <c r="X43" s="34" t="s">
        <v>29</v>
      </c>
      <c r="Y43" s="34"/>
      <c r="Z43" s="16" t="s">
        <v>6</v>
      </c>
      <c r="AA43" s="35" t="s">
        <v>30</v>
      </c>
      <c r="AB43" s="35" t="s">
        <v>31</v>
      </c>
      <c r="AC43" s="63" t="s">
        <v>19</v>
      </c>
      <c r="AD43" s="66" t="s">
        <v>29</v>
      </c>
      <c r="AE43" s="35" t="s">
        <v>32</v>
      </c>
      <c r="AF43" s="63" t="s">
        <v>20</v>
      </c>
      <c r="AG43" s="65" t="s">
        <v>22</v>
      </c>
      <c r="AH43" s="35" t="s">
        <v>33</v>
      </c>
      <c r="AI43" s="62" t="s">
        <v>11</v>
      </c>
      <c r="AJ43" s="65" t="s">
        <v>24</v>
      </c>
      <c r="AK43" s="35" t="s">
        <v>34</v>
      </c>
      <c r="AL43" s="35"/>
      <c r="AM43" s="66" t="s">
        <v>26</v>
      </c>
      <c r="AN43" s="36" t="s">
        <v>27</v>
      </c>
      <c r="AO43" s="37" t="s">
        <v>12</v>
      </c>
      <c r="AP43" s="64" t="s">
        <v>28</v>
      </c>
      <c r="AQ43" s="13"/>
    </row>
    <row r="44" spans="1:43" s="76" customFormat="1" ht="18" customHeight="1">
      <c r="A44" s="68">
        <v>5</v>
      </c>
      <c r="B44" s="69" t="s">
        <v>48</v>
      </c>
      <c r="C44" s="69" t="s">
        <v>49</v>
      </c>
      <c r="D44" s="69" t="s">
        <v>50</v>
      </c>
      <c r="E44" s="70">
        <v>0</v>
      </c>
      <c r="F44" s="70" t="s">
        <v>25</v>
      </c>
      <c r="G44" s="71">
        <f>IF(E44&gt;=10,4,0)</f>
        <v>0</v>
      </c>
      <c r="H44" s="70">
        <v>0</v>
      </c>
      <c r="I44" s="70" t="s">
        <v>25</v>
      </c>
      <c r="J44" s="71">
        <f>IF(H44&gt;=10,5,0)</f>
        <v>0</v>
      </c>
      <c r="K44" s="70">
        <v>0</v>
      </c>
      <c r="L44" s="70" t="s">
        <v>25</v>
      </c>
      <c r="M44" s="71">
        <f>IF(K44&gt;=10,4,0)</f>
        <v>0</v>
      </c>
      <c r="N44" s="70">
        <v>0</v>
      </c>
      <c r="O44" s="70" t="s">
        <v>25</v>
      </c>
      <c r="P44" s="71">
        <f>IF(N44&gt;=10,5,0)</f>
        <v>0</v>
      </c>
      <c r="Q44" s="70">
        <v>0</v>
      </c>
      <c r="R44" s="70" t="s">
        <v>25</v>
      </c>
      <c r="S44" s="71">
        <f>IF(Q44&gt;=10,4,0)</f>
        <v>0</v>
      </c>
      <c r="T44" s="70">
        <v>0</v>
      </c>
      <c r="U44" s="70" t="s">
        <v>25</v>
      </c>
      <c r="V44" s="71">
        <f>IF(T44&gt;=10,5,0)</f>
        <v>0</v>
      </c>
      <c r="W44" s="70">
        <v>0</v>
      </c>
      <c r="X44" s="70" t="s">
        <v>25</v>
      </c>
      <c r="Y44" s="71">
        <f>IF(W44&gt;=10,3,0)</f>
        <v>0</v>
      </c>
      <c r="Z44" s="70">
        <f>(E44*2+H44*3)/5</f>
        <v>0</v>
      </c>
      <c r="AA44" s="70" t="s">
        <v>25</v>
      </c>
      <c r="AB44" s="71">
        <f>IF(Z44&gt;=10,9,G44+J44)</f>
        <v>0</v>
      </c>
      <c r="AC44" s="70">
        <f>(K44*2+N44*3)/5</f>
        <v>0</v>
      </c>
      <c r="AD44" s="70" t="s">
        <v>25</v>
      </c>
      <c r="AE44" s="71">
        <f>IF(AC44&gt;=10,9,M44+P44)</f>
        <v>0</v>
      </c>
      <c r="AF44" s="70">
        <f>(Q44*2+T44*3)/5</f>
        <v>0</v>
      </c>
      <c r="AG44" s="70" t="s">
        <v>25</v>
      </c>
      <c r="AH44" s="71">
        <f>IF(AF44&gt;=10,9,S44+V44)</f>
        <v>0</v>
      </c>
      <c r="AI44" s="70">
        <f>(W44*2)/2</f>
        <v>0</v>
      </c>
      <c r="AJ44" s="70" t="s">
        <v>25</v>
      </c>
      <c r="AK44" s="71">
        <v>3</v>
      </c>
      <c r="AL44" s="71">
        <f>IF(AI44&gt;=10,3,Y44)</f>
        <v>0</v>
      </c>
      <c r="AM44" s="72">
        <f>(AB44+AE44+AH44+AK44)</f>
        <v>3</v>
      </c>
      <c r="AN44" s="73">
        <f>IF(AO44&gt;=10,30,AM44)</f>
        <v>3</v>
      </c>
      <c r="AO44" s="70">
        <f>(Z44*5+AC44*5+AF44*5+AI44*2)/17</f>
        <v>0</v>
      </c>
      <c r="AP44" s="74" t="str">
        <f>IF(AO44&gt;=10,"Semestre Acquis ","Semt Non Acquis ")</f>
        <v>Semt Non Acquis </v>
      </c>
      <c r="AQ44" s="75"/>
    </row>
    <row r="45" spans="1:43" s="76" customFormat="1" ht="18" customHeight="1">
      <c r="A45" s="68">
        <v>9</v>
      </c>
      <c r="B45" s="69" t="s">
        <v>35</v>
      </c>
      <c r="C45" s="69" t="s">
        <v>36</v>
      </c>
      <c r="D45" s="69" t="s">
        <v>37</v>
      </c>
      <c r="E45" s="70">
        <v>0</v>
      </c>
      <c r="F45" s="70" t="s">
        <v>25</v>
      </c>
      <c r="G45" s="71">
        <f>IF(E45&gt;=10,4,0)</f>
        <v>0</v>
      </c>
      <c r="H45" s="70">
        <v>0</v>
      </c>
      <c r="I45" s="70" t="s">
        <v>25</v>
      </c>
      <c r="J45" s="71">
        <f>IF(H45&gt;=10,5,0)</f>
        <v>0</v>
      </c>
      <c r="K45" s="70">
        <v>0</v>
      </c>
      <c r="L45" s="70" t="s">
        <v>25</v>
      </c>
      <c r="M45" s="71">
        <f>IF(K45&gt;=10,4,0)</f>
        <v>0</v>
      </c>
      <c r="N45" s="70">
        <v>0</v>
      </c>
      <c r="O45" s="70" t="s">
        <v>25</v>
      </c>
      <c r="P45" s="71">
        <f>IF(N45&gt;=10,5,0)</f>
        <v>0</v>
      </c>
      <c r="Q45" s="70">
        <v>0</v>
      </c>
      <c r="R45" s="70" t="s">
        <v>25</v>
      </c>
      <c r="S45" s="71">
        <f>IF(Q45&gt;=10,4,0)</f>
        <v>0</v>
      </c>
      <c r="T45" s="70">
        <v>0</v>
      </c>
      <c r="U45" s="70" t="s">
        <v>25</v>
      </c>
      <c r="V45" s="71">
        <f>IF(T45&gt;=10,5,0)</f>
        <v>0</v>
      </c>
      <c r="W45" s="70">
        <v>0</v>
      </c>
      <c r="X45" s="70" t="s">
        <v>25</v>
      </c>
      <c r="Y45" s="71">
        <f>IF(W45&gt;=10,3,0)</f>
        <v>0</v>
      </c>
      <c r="Z45" s="70">
        <f>(E45*2+H45*3)/5</f>
        <v>0</v>
      </c>
      <c r="AA45" s="70" t="s">
        <v>25</v>
      </c>
      <c r="AB45" s="71">
        <f>IF(Z45&gt;=10,9,G45+J45)</f>
        <v>0</v>
      </c>
      <c r="AC45" s="70">
        <f>(K45*2+N45*3)/5</f>
        <v>0</v>
      </c>
      <c r="AD45" s="70" t="s">
        <v>25</v>
      </c>
      <c r="AE45" s="71">
        <f>IF(AC45&gt;=10,9,M45+P45)</f>
        <v>0</v>
      </c>
      <c r="AF45" s="70">
        <f>(Q45*2+T45*3)/5</f>
        <v>0</v>
      </c>
      <c r="AG45" s="70" t="s">
        <v>25</v>
      </c>
      <c r="AH45" s="71">
        <f>IF(AF45&gt;=10,9,S45+V45)</f>
        <v>0</v>
      </c>
      <c r="AI45" s="70">
        <f>(W45*2)/2</f>
        <v>0</v>
      </c>
      <c r="AJ45" s="70" t="s">
        <v>25</v>
      </c>
      <c r="AK45" s="71">
        <f>IF(AI45&gt;=10,3,0)</f>
        <v>0</v>
      </c>
      <c r="AL45" s="71">
        <f>IF(AI45&gt;=10,3,Y45)</f>
        <v>0</v>
      </c>
      <c r="AM45" s="72">
        <f>(AB45+AE45+AH45+AK45)</f>
        <v>0</v>
      </c>
      <c r="AN45" s="73">
        <f>IF(AO45&gt;=10,30,AM45)</f>
        <v>0</v>
      </c>
      <c r="AO45" s="70">
        <f>(Z45*5+AC45*5+AF45*5+AI45*2)/17</f>
        <v>0</v>
      </c>
      <c r="AP45" s="74" t="str">
        <f>IF(AO45&gt;=10,"Semestre Acquis ","Semt Non Acquis ")</f>
        <v>Semt Non Acquis </v>
      </c>
      <c r="AQ45" s="75"/>
    </row>
    <row r="46" spans="10:42" ht="12.75">
      <c r="J46" s="3"/>
      <c r="K46" s="4"/>
      <c r="AN46" s="14"/>
      <c r="AO46" s="14"/>
      <c r="AP46" s="14"/>
    </row>
    <row r="47" spans="10:11" ht="12.75">
      <c r="J47" s="3"/>
      <c r="K47" s="4"/>
    </row>
    <row r="48" spans="5:13" ht="12.75">
      <c r="E48" s="2"/>
      <c r="F48" s="2"/>
      <c r="G48" s="2"/>
      <c r="H48" s="2"/>
      <c r="I48" s="2"/>
      <c r="J48" s="1"/>
      <c r="K48" s="5"/>
      <c r="L48" s="2"/>
      <c r="M48" s="6"/>
    </row>
    <row r="49" spans="10:11" ht="12.75">
      <c r="J49" s="3"/>
      <c r="K49" s="4"/>
    </row>
    <row r="50" spans="10:11" ht="12.75">
      <c r="J50" s="3"/>
      <c r="K50" s="4"/>
    </row>
    <row r="51" spans="10:11" ht="12.75">
      <c r="J51" s="3"/>
      <c r="K51" s="4"/>
    </row>
    <row r="52" spans="10:11" ht="12.75">
      <c r="J52" s="3"/>
      <c r="K52" s="4"/>
    </row>
    <row r="53" spans="10:11" ht="12.75">
      <c r="J53" s="3"/>
      <c r="K53" s="4"/>
    </row>
    <row r="54" spans="10:11" ht="12.75">
      <c r="J54" s="3"/>
      <c r="K54" s="4"/>
    </row>
    <row r="55" spans="10:11" ht="12.75">
      <c r="J55" s="3"/>
      <c r="K55" s="4"/>
    </row>
    <row r="56" spans="10:11" ht="12.75">
      <c r="J56" s="3"/>
      <c r="K56" s="4"/>
    </row>
    <row r="57" spans="10:11" ht="12.75">
      <c r="J57" s="3"/>
      <c r="K57" s="4"/>
    </row>
    <row r="58" spans="10:11" ht="12.75">
      <c r="J58" s="3"/>
      <c r="K58" s="4"/>
    </row>
    <row r="59" spans="10:11" ht="12.75">
      <c r="J59" s="3"/>
      <c r="K59" s="4"/>
    </row>
    <row r="60" spans="10:11" ht="12.75">
      <c r="J60" s="3"/>
      <c r="K60" s="4"/>
    </row>
    <row r="61" spans="10:11" ht="12.75">
      <c r="J61" s="3"/>
      <c r="K61" s="4"/>
    </row>
    <row r="62" spans="10:11" ht="12.75">
      <c r="J62" s="3"/>
      <c r="K62" s="4"/>
    </row>
    <row r="63" spans="10:11" ht="12.75">
      <c r="J63" s="3"/>
      <c r="K63" s="4"/>
    </row>
    <row r="64" spans="10:11" ht="12.75">
      <c r="J64" s="3"/>
      <c r="K64" s="4"/>
    </row>
    <row r="65" spans="2:11" ht="12.75">
      <c r="B65"/>
      <c r="J65" s="3"/>
      <c r="K65" s="4"/>
    </row>
    <row r="66" spans="2:11" ht="12.75">
      <c r="B66"/>
      <c r="J66" s="3"/>
      <c r="K66" s="4"/>
    </row>
    <row r="67" spans="2:11" ht="12.75">
      <c r="B67"/>
      <c r="J67" s="3"/>
      <c r="K67" s="4"/>
    </row>
    <row r="68" spans="2:11" ht="12.75">
      <c r="B68"/>
      <c r="J68" s="3"/>
      <c r="K68" s="4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1" ht="12.75">
      <c r="A80" s="6"/>
      <c r="B80" s="11"/>
      <c r="C80" s="11"/>
      <c r="D80" s="7"/>
      <c r="E80" s="8"/>
      <c r="F80" s="8"/>
      <c r="G80" s="8"/>
      <c r="H80" s="8"/>
      <c r="I80" s="8"/>
      <c r="J80" s="6"/>
      <c r="K80" s="8"/>
      <c r="L80" s="8"/>
      <c r="M80" s="8"/>
      <c r="N80" s="8"/>
      <c r="O80" s="8"/>
      <c r="P80" s="8"/>
      <c r="Q80" s="8"/>
      <c r="R80" s="8"/>
      <c r="S80" s="8"/>
      <c r="T80" s="6"/>
      <c r="U80" s="12"/>
    </row>
  </sheetData>
  <sheetProtection/>
  <mergeCells count="14">
    <mergeCell ref="A10:AP10"/>
    <mergeCell ref="A11:C13"/>
    <mergeCell ref="Z11:AP13"/>
    <mergeCell ref="E13:H13"/>
    <mergeCell ref="K13:N13"/>
    <mergeCell ref="Q13:T13"/>
    <mergeCell ref="W13:X13"/>
    <mergeCell ref="A39:AP39"/>
    <mergeCell ref="A40:C42"/>
    <mergeCell ref="Z40:AP42"/>
    <mergeCell ref="E42:H42"/>
    <mergeCell ref="K42:N42"/>
    <mergeCell ref="Q42:T42"/>
    <mergeCell ref="W42:X42"/>
  </mergeCells>
  <printOptions/>
  <pageMargins left="0.2" right="0.2" top="0.22" bottom="0.21" header="0.1968503937007874" footer="0.21"/>
  <pageSetup horizontalDpi="300" verticalDpi="300" orientation="landscape" paperSize="9" scale="80" r:id="rId2"/>
  <rowBreaks count="2" manualBreakCount="2">
    <brk id="29" max="64" man="1"/>
    <brk id="79" max="64" man="1"/>
  </rowBreaks>
  <colBreaks count="1" manualBreakCount="1">
    <brk id="42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</dc:creator>
  <cp:keywords/>
  <dc:description/>
  <cp:lastModifiedBy>fsdfsdf</cp:lastModifiedBy>
  <cp:lastPrinted>2014-02-18T08:40:55Z</cp:lastPrinted>
  <dcterms:created xsi:type="dcterms:W3CDTF">2008-05-14T08:14:17Z</dcterms:created>
  <dcterms:modified xsi:type="dcterms:W3CDTF">2014-03-04T08:09:53Z</dcterms:modified>
  <cp:category/>
  <cp:version/>
  <cp:contentType/>
  <cp:contentStatus/>
</cp:coreProperties>
</file>