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055" windowHeight="462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Feuil1!$A$1:$AS$71</definedName>
  </definedNames>
  <calcPr calcId="124519"/>
</workbook>
</file>

<file path=xl/calcChain.xml><?xml version="1.0" encoding="utf-8"?>
<calcChain xmlns="http://schemas.openxmlformats.org/spreadsheetml/2006/main">
  <c r="AR25" i="1"/>
  <c r="AR31"/>
  <c r="AR52"/>
  <c r="AR59"/>
  <c r="AR21"/>
  <c r="AR63"/>
  <c r="AR61"/>
  <c r="AR60"/>
  <c r="AR58"/>
  <c r="AR54"/>
  <c r="AR44"/>
  <c r="AR37"/>
  <c r="AR36"/>
  <c r="AR35"/>
  <c r="AR24"/>
  <c r="AR23"/>
  <c r="AR14"/>
  <c r="AR17"/>
  <c r="AR13"/>
  <c r="AR19"/>
  <c r="AR22"/>
  <c r="AR27"/>
  <c r="AR39"/>
  <c r="AR41"/>
  <c r="AR45"/>
  <c r="AR53"/>
  <c r="Y26"/>
  <c r="AI22"/>
  <c r="AF22"/>
  <c r="I27"/>
  <c r="I28"/>
  <c r="AA21"/>
  <c r="AA22"/>
  <c r="AP22" s="1"/>
  <c r="AA23"/>
  <c r="V21"/>
  <c r="V22"/>
  <c r="V23"/>
  <c r="Q21"/>
  <c r="Q22"/>
  <c r="Q23"/>
  <c r="Q17"/>
  <c r="N22"/>
  <c r="N23"/>
  <c r="N21"/>
  <c r="I21"/>
  <c r="I22"/>
  <c r="I23"/>
  <c r="X23" s="1"/>
  <c r="Y23" s="1"/>
  <c r="AN22"/>
  <c r="AA35"/>
  <c r="AN10"/>
  <c r="AN11"/>
  <c r="AN12"/>
  <c r="AN13"/>
  <c r="AN14"/>
  <c r="AN15"/>
  <c r="AN16"/>
  <c r="AN17"/>
  <c r="AN18"/>
  <c r="AN19"/>
  <c r="AN20"/>
  <c r="AN21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I10"/>
  <c r="AI11"/>
  <c r="AI12"/>
  <c r="AI13"/>
  <c r="AI14"/>
  <c r="AI15"/>
  <c r="AI16"/>
  <c r="AI17"/>
  <c r="AI18"/>
  <c r="AI19"/>
  <c r="AI20"/>
  <c r="AI21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F10"/>
  <c r="AF11"/>
  <c r="AF12"/>
  <c r="AF13"/>
  <c r="AF14"/>
  <c r="AF15"/>
  <c r="AF16"/>
  <c r="AF17"/>
  <c r="AF18"/>
  <c r="AF19"/>
  <c r="AF20"/>
  <c r="AF21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A10"/>
  <c r="AA11"/>
  <c r="AA12"/>
  <c r="AA13"/>
  <c r="AA14"/>
  <c r="AA15"/>
  <c r="AA16"/>
  <c r="AA17"/>
  <c r="AA18"/>
  <c r="AA19"/>
  <c r="AA20"/>
  <c r="AA24"/>
  <c r="AA25"/>
  <c r="AA26"/>
  <c r="AA27"/>
  <c r="AA28"/>
  <c r="AA29"/>
  <c r="AA30"/>
  <c r="AA31"/>
  <c r="AA32"/>
  <c r="AA33"/>
  <c r="AA34"/>
  <c r="AA36"/>
  <c r="AP36" s="1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P58" s="1"/>
  <c r="AA59"/>
  <c r="AA60"/>
  <c r="AA61"/>
  <c r="AA62"/>
  <c r="AA63"/>
  <c r="AA64"/>
  <c r="AA65"/>
  <c r="V14"/>
  <c r="V10"/>
  <c r="V11"/>
  <c r="V12"/>
  <c r="V13"/>
  <c r="V15"/>
  <c r="V16"/>
  <c r="V17"/>
  <c r="V18"/>
  <c r="V19"/>
  <c r="V20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Q10"/>
  <c r="Q11"/>
  <c r="Q12"/>
  <c r="Q13"/>
  <c r="Q14"/>
  <c r="Q15"/>
  <c r="Q16"/>
  <c r="Q18"/>
  <c r="Q19"/>
  <c r="Q20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N10"/>
  <c r="N11"/>
  <c r="N12"/>
  <c r="N13"/>
  <c r="N14"/>
  <c r="N15"/>
  <c r="N16"/>
  <c r="N17"/>
  <c r="N18"/>
  <c r="N19"/>
  <c r="N20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I36"/>
  <c r="I10"/>
  <c r="X10" s="1"/>
  <c r="I11"/>
  <c r="X11" s="1"/>
  <c r="I12"/>
  <c r="X12" s="1"/>
  <c r="I13"/>
  <c r="I14"/>
  <c r="I15"/>
  <c r="I16"/>
  <c r="I17"/>
  <c r="I18"/>
  <c r="I19"/>
  <c r="I20"/>
  <c r="I24"/>
  <c r="I25"/>
  <c r="I26"/>
  <c r="I29"/>
  <c r="I30"/>
  <c r="I31"/>
  <c r="I32"/>
  <c r="I33"/>
  <c r="I34"/>
  <c r="I35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AP59" l="1"/>
  <c r="AP57"/>
  <c r="AP51"/>
  <c r="AP49"/>
  <c r="AP47"/>
  <c r="AP43"/>
  <c r="AP41"/>
  <c r="AP39"/>
  <c r="AP64"/>
  <c r="AP62"/>
  <c r="AP50"/>
  <c r="AP48"/>
  <c r="AP46"/>
  <c r="AP45"/>
  <c r="AP42"/>
  <c r="AP40"/>
  <c r="AP32"/>
  <c r="AP30"/>
  <c r="AP28"/>
  <c r="AP26"/>
  <c r="AP24"/>
  <c r="AP19"/>
  <c r="AP15"/>
  <c r="AP13"/>
  <c r="AP11"/>
  <c r="AQ11" s="1"/>
  <c r="AP56"/>
  <c r="AP55"/>
  <c r="AP20"/>
  <c r="AP18"/>
  <c r="AP14"/>
  <c r="AP12"/>
  <c r="AQ12" s="1"/>
  <c r="AR12" s="1"/>
  <c r="AP10"/>
  <c r="AQ10" s="1"/>
  <c r="AR10" s="1"/>
  <c r="AP61"/>
  <c r="AP53"/>
  <c r="AP44"/>
  <c r="AP35"/>
  <c r="AP33"/>
  <c r="AP31"/>
  <c r="AP29"/>
  <c r="AP27"/>
  <c r="AP25"/>
  <c r="AP23"/>
  <c r="AQ23" s="1"/>
  <c r="AP63"/>
  <c r="AP65"/>
  <c r="AR11"/>
  <c r="AP16"/>
  <c r="AP60"/>
  <c r="AP54"/>
  <c r="AP52"/>
  <c r="AP21"/>
  <c r="X64"/>
  <c r="X62"/>
  <c r="X58"/>
  <c r="AQ58" s="1"/>
  <c r="X56"/>
  <c r="X50"/>
  <c r="X46"/>
  <c r="X44"/>
  <c r="X42"/>
  <c r="X40"/>
  <c r="X20"/>
  <c r="X18"/>
  <c r="X16"/>
  <c r="X14"/>
  <c r="AP34"/>
  <c r="AP37"/>
  <c r="X13"/>
  <c r="X38"/>
  <c r="X37"/>
  <c r="X36"/>
  <c r="AQ36" s="1"/>
  <c r="X63"/>
  <c r="X61"/>
  <c r="X59"/>
  <c r="X57"/>
  <c r="X53"/>
  <c r="X51"/>
  <c r="X49"/>
  <c r="X48"/>
  <c r="X47"/>
  <c r="X45"/>
  <c r="X41"/>
  <c r="X39"/>
  <c r="X65"/>
  <c r="X52"/>
  <c r="X21"/>
  <c r="X24"/>
  <c r="X43"/>
  <c r="X35"/>
  <c r="X33"/>
  <c r="X31"/>
  <c r="X29"/>
  <c r="X27"/>
  <c r="X25"/>
  <c r="X22"/>
  <c r="AQ22" s="1"/>
  <c r="X34"/>
  <c r="X32"/>
  <c r="X30"/>
  <c r="X28"/>
  <c r="X26"/>
  <c r="X19"/>
  <c r="X15"/>
  <c r="X60"/>
  <c r="X55"/>
  <c r="X54"/>
  <c r="X17"/>
  <c r="AP38"/>
  <c r="AQ38" s="1"/>
  <c r="AP17"/>
  <c r="AQ17" s="1"/>
  <c r="AN9"/>
  <c r="AI9"/>
  <c r="AF9"/>
  <c r="AA9"/>
  <c r="V9"/>
  <c r="Q9"/>
  <c r="N9"/>
  <c r="I9"/>
  <c r="AQ37" l="1"/>
  <c r="AQ63"/>
  <c r="AQ25"/>
  <c r="AQ29"/>
  <c r="AR29" s="1"/>
  <c r="AQ33"/>
  <c r="AQ55"/>
  <c r="AR55" s="1"/>
  <c r="AQ15"/>
  <c r="AR15" s="1"/>
  <c r="AQ42"/>
  <c r="AQ46"/>
  <c r="AQ60"/>
  <c r="AQ44"/>
  <c r="AQ61"/>
  <c r="AQ34"/>
  <c r="AR34" s="1"/>
  <c r="AQ21"/>
  <c r="AQ54"/>
  <c r="AQ16"/>
  <c r="AR16" s="1"/>
  <c r="AQ65"/>
  <c r="AQ27"/>
  <c r="AQ31"/>
  <c r="AQ35"/>
  <c r="AQ53"/>
  <c r="AQ14"/>
  <c r="AQ20"/>
  <c r="AQ56"/>
  <c r="AR56" s="1"/>
  <c r="AQ13"/>
  <c r="AQ19"/>
  <c r="AQ26"/>
  <c r="AQ30"/>
  <c r="AR30" s="1"/>
  <c r="AQ40"/>
  <c r="AQ45"/>
  <c r="AQ48"/>
  <c r="AQ62"/>
  <c r="AR62" s="1"/>
  <c r="AQ41"/>
  <c r="AQ47"/>
  <c r="AR47" s="1"/>
  <c r="AQ51"/>
  <c r="AQ59"/>
  <c r="AQ52"/>
  <c r="AQ18"/>
  <c r="AQ24"/>
  <c r="AQ28"/>
  <c r="AQ32"/>
  <c r="AR32" s="1"/>
  <c r="AQ50"/>
  <c r="AQ64"/>
  <c r="AR64" s="1"/>
  <c r="AQ39"/>
  <c r="AQ43"/>
  <c r="AR43" s="1"/>
  <c r="AQ49"/>
  <c r="AQ57"/>
  <c r="AR57" s="1"/>
  <c r="AR33"/>
  <c r="Y21"/>
  <c r="AS21" s="1"/>
  <c r="AR49"/>
  <c r="AR42"/>
  <c r="Y17"/>
  <c r="AR28"/>
  <c r="Y22"/>
  <c r="AR51"/>
  <c r="AR18"/>
  <c r="AR40"/>
  <c r="AR50"/>
  <c r="AP9"/>
  <c r="AR38"/>
  <c r="AR26"/>
  <c r="AR65"/>
  <c r="AR20"/>
  <c r="AR46"/>
  <c r="AR48"/>
  <c r="Y38"/>
  <c r="AS38" s="1"/>
  <c r="X9"/>
  <c r="AS17"/>
  <c r="Y34"/>
  <c r="AS34" s="1"/>
  <c r="Y11"/>
  <c r="AS11" s="1"/>
  <c r="Y44"/>
  <c r="AS44" s="1"/>
  <c r="Y15"/>
  <c r="AS15" s="1"/>
  <c r="Y40"/>
  <c r="AS40" s="1"/>
  <c r="Y61"/>
  <c r="AS61" s="1"/>
  <c r="Y57"/>
  <c r="AS57" s="1"/>
  <c r="Y53"/>
  <c r="AS53" s="1"/>
  <c r="Y49"/>
  <c r="AS49" s="1"/>
  <c r="Y45"/>
  <c r="AS45" s="1"/>
  <c r="Y43"/>
  <c r="AS43" s="1"/>
  <c r="Y41"/>
  <c r="AS41" s="1"/>
  <c r="Y39"/>
  <c r="AS39" s="1"/>
  <c r="Y35"/>
  <c r="AS35" s="1"/>
  <c r="Y31"/>
  <c r="AS31" s="1"/>
  <c r="Y27"/>
  <c r="AS27" s="1"/>
  <c r="Y25"/>
  <c r="AS25" s="1"/>
  <c r="AS23"/>
  <c r="Y20"/>
  <c r="AS20" s="1"/>
  <c r="Y18"/>
  <c r="AS18" s="1"/>
  <c r="Y16"/>
  <c r="AS16" s="1"/>
  <c r="Y14"/>
  <c r="AS14" s="1"/>
  <c r="Y13"/>
  <c r="AS13" s="1"/>
  <c r="Y19"/>
  <c r="AS19" s="1"/>
  <c r="AS26"/>
  <c r="Y36"/>
  <c r="AS36" s="1"/>
  <c r="Y30"/>
  <c r="AS30" s="1"/>
  <c r="Y32"/>
  <c r="AS32" s="1"/>
  <c r="Y42"/>
  <c r="AS42" s="1"/>
  <c r="Y46"/>
  <c r="AS46" s="1"/>
  <c r="Y47"/>
  <c r="AS47" s="1"/>
  <c r="Y48"/>
  <c r="AS48" s="1"/>
  <c r="Y50"/>
  <c r="AS50" s="1"/>
  <c r="Y51"/>
  <c r="AS51" s="1"/>
  <c r="Y52"/>
  <c r="AS52" s="1"/>
  <c r="Y54"/>
  <c r="AS54" s="1"/>
  <c r="Y55"/>
  <c r="AS55" s="1"/>
  <c r="Y58"/>
  <c r="AS58" s="1"/>
  <c r="Y59"/>
  <c r="AS59" s="1"/>
  <c r="Y60"/>
  <c r="AS60" s="1"/>
  <c r="Y62"/>
  <c r="AS62" s="1"/>
  <c r="Y63"/>
  <c r="AS63" s="1"/>
  <c r="AQ9" l="1"/>
  <c r="AR9" s="1"/>
  <c r="Y9"/>
  <c r="AS9" s="1"/>
  <c r="Y56"/>
  <c r="AS56" s="1"/>
  <c r="Y28"/>
  <c r="AS28" s="1"/>
  <c r="Y24"/>
  <c r="AS24" s="1"/>
  <c r="Y33"/>
  <c r="AS33" s="1"/>
  <c r="Y10"/>
  <c r="AS10" s="1"/>
  <c r="Y37"/>
  <c r="AS37" s="1"/>
  <c r="Y29"/>
  <c r="AS29" s="1"/>
  <c r="Y12"/>
  <c r="AS12" s="1"/>
</calcChain>
</file>

<file path=xl/sharedStrings.xml><?xml version="1.0" encoding="utf-8"?>
<sst xmlns="http://schemas.openxmlformats.org/spreadsheetml/2006/main" count="450" uniqueCount="357">
  <si>
    <t>UNIVERSITE ABDERRAHMANE MIRA DE BEJAIA</t>
  </si>
  <si>
    <t>FACULTE DES SCIENCES HUMAINES ET SOCIALES</t>
  </si>
  <si>
    <t>DEPARTEMENT DES Sciences Sociales</t>
  </si>
  <si>
    <t>COEF</t>
  </si>
  <si>
    <t>Credit S 1</t>
  </si>
  <si>
    <t>Resultat</t>
  </si>
  <si>
    <t>Credit</t>
  </si>
  <si>
    <t>N°</t>
  </si>
  <si>
    <t>N° d'inscription</t>
  </si>
  <si>
    <t>Nom</t>
  </si>
  <si>
    <t>Prenom</t>
  </si>
  <si>
    <t>Date-N</t>
  </si>
  <si>
    <t>Lieu-N</t>
  </si>
  <si>
    <t>U.E.F 2.1</t>
  </si>
  <si>
    <t>U.E.M 2.1</t>
  </si>
  <si>
    <t>U.E.D 2.1</t>
  </si>
  <si>
    <t>H.A.C</t>
  </si>
  <si>
    <t>U.E.T 2.1</t>
  </si>
  <si>
    <t>FR</t>
  </si>
  <si>
    <t>Moy_S1</t>
  </si>
  <si>
    <t>U.E.F 2.2</t>
  </si>
  <si>
    <t>U.E.D 2.2</t>
  </si>
  <si>
    <t>FR 2</t>
  </si>
  <si>
    <t>Moy_S2</t>
  </si>
  <si>
    <t>Moy-Gle</t>
  </si>
  <si>
    <t>Nassima</t>
  </si>
  <si>
    <t>11/11/1991</t>
  </si>
  <si>
    <t>Bejaia</t>
  </si>
  <si>
    <t>Celia</t>
  </si>
  <si>
    <t>04/03/1995</t>
  </si>
  <si>
    <t>Béjaia</t>
  </si>
  <si>
    <t>29/03/1991</t>
  </si>
  <si>
    <t>Bougaa</t>
  </si>
  <si>
    <t>02/08/1992</t>
  </si>
  <si>
    <t>Aokas</t>
  </si>
  <si>
    <t>20/06/1995</t>
  </si>
  <si>
    <t>10/03/1991</t>
  </si>
  <si>
    <t>16/12/1991</t>
  </si>
  <si>
    <t>El Kseur</t>
  </si>
  <si>
    <t>ADRAR</t>
  </si>
  <si>
    <t>Lynda</t>
  </si>
  <si>
    <t>04/07/1994</t>
  </si>
  <si>
    <t>12/06/1994</t>
  </si>
  <si>
    <t>Zineb</t>
  </si>
  <si>
    <t>18/11/1993</t>
  </si>
  <si>
    <t>Bir Kaced Ali</t>
  </si>
  <si>
    <t>04/02/1994</t>
  </si>
  <si>
    <t>20/03/1994</t>
  </si>
  <si>
    <t>Baraki</t>
  </si>
  <si>
    <t>13/09/1993</t>
  </si>
  <si>
    <t>Akbou</t>
  </si>
  <si>
    <t>17/09/1994</t>
  </si>
  <si>
    <t>Sidi Aich</t>
  </si>
  <si>
    <t>Lydia</t>
  </si>
  <si>
    <t>02/11/1990</t>
  </si>
  <si>
    <t>04/04/1990</t>
  </si>
  <si>
    <t>Sidi aich</t>
  </si>
  <si>
    <t>13/10/1995</t>
  </si>
  <si>
    <t>Sidi M'hamed</t>
  </si>
  <si>
    <t>19/12/1993</t>
  </si>
  <si>
    <t>20/07/1995</t>
  </si>
  <si>
    <t>20/04/1992</t>
  </si>
  <si>
    <t>AOUCHICHE</t>
  </si>
  <si>
    <t>15/02/1994</t>
  </si>
  <si>
    <t>El Hammamet</t>
  </si>
  <si>
    <t>07/10/1991</t>
  </si>
  <si>
    <t>21/07/1995</t>
  </si>
  <si>
    <t>04/09/1993</t>
  </si>
  <si>
    <t>19/11/1995</t>
  </si>
  <si>
    <t>21/07/1993</t>
  </si>
  <si>
    <t>Hussein dey</t>
  </si>
  <si>
    <t>10/07/1989</t>
  </si>
  <si>
    <t>18/09/1994</t>
  </si>
  <si>
    <t>26/01/1990</t>
  </si>
  <si>
    <t>Feraoun</t>
  </si>
  <si>
    <t>Chahrazed</t>
  </si>
  <si>
    <t>02/07/1993</t>
  </si>
  <si>
    <t>10/01/1994</t>
  </si>
  <si>
    <t>Beni Chebana</t>
  </si>
  <si>
    <t>Siham</t>
  </si>
  <si>
    <t>12/06/1993</t>
  </si>
  <si>
    <t>05/08/1992</t>
  </si>
  <si>
    <t>Souad</t>
  </si>
  <si>
    <t>22/07/1992</t>
  </si>
  <si>
    <t>01/01/1994</t>
  </si>
  <si>
    <t>Barbacha</t>
  </si>
  <si>
    <t>22/02/1992</t>
  </si>
  <si>
    <t>30/06/1991</t>
  </si>
  <si>
    <t>Tazmalt</t>
  </si>
  <si>
    <t>11/08/1995</t>
  </si>
  <si>
    <t>Sara</t>
  </si>
  <si>
    <t>17/07/1993</t>
  </si>
  <si>
    <t>Amel</t>
  </si>
  <si>
    <t>19/06/1993</t>
  </si>
  <si>
    <t>Aderaan</t>
  </si>
  <si>
    <t>03/08/1994</t>
  </si>
  <si>
    <t>01/11/1993</t>
  </si>
  <si>
    <t>05/08/1994</t>
  </si>
  <si>
    <t>31/07/1994</t>
  </si>
  <si>
    <t>08/01/1995</t>
  </si>
  <si>
    <t>Seddouk</t>
  </si>
  <si>
    <t>03/06/1977</t>
  </si>
  <si>
    <t>Chemini</t>
  </si>
  <si>
    <t>Samia</t>
  </si>
  <si>
    <t>24/12/1992</t>
  </si>
  <si>
    <t>Ouzellaguene</t>
  </si>
  <si>
    <t>23/06/1993</t>
  </si>
  <si>
    <t>09/07/1993</t>
  </si>
  <si>
    <t>04/04/1992</t>
  </si>
  <si>
    <t>Zouina</t>
  </si>
  <si>
    <t>24/01/1993</t>
  </si>
  <si>
    <t>14/08/1991</t>
  </si>
  <si>
    <t>Hussein Dey</t>
  </si>
  <si>
    <t>19/04/1993</t>
  </si>
  <si>
    <t>Kenza</t>
  </si>
  <si>
    <t>30/10/1995</t>
  </si>
  <si>
    <t>01/10/1995</t>
  </si>
  <si>
    <t>Kahina</t>
  </si>
  <si>
    <t>Amizour</t>
  </si>
  <si>
    <t>Sylia</t>
  </si>
  <si>
    <t>20/07/1992</t>
  </si>
  <si>
    <t>30/03/1995</t>
  </si>
  <si>
    <t>Katia</t>
  </si>
  <si>
    <t>Kherrata</t>
  </si>
  <si>
    <t>11/09/1994</t>
  </si>
  <si>
    <t>Hanane</t>
  </si>
  <si>
    <t>Zahia</t>
  </si>
  <si>
    <t>El kseur</t>
  </si>
  <si>
    <t>OUAZAR</t>
  </si>
  <si>
    <t>Kendira</t>
  </si>
  <si>
    <t>30/12/1992</t>
  </si>
  <si>
    <t>04/10/1995</t>
  </si>
  <si>
    <t>TAFOUK</t>
  </si>
  <si>
    <t>Wahiba</t>
  </si>
  <si>
    <t>ZAIDI</t>
  </si>
  <si>
    <t>2ème Année LMD         Orthophonie</t>
  </si>
  <si>
    <t>Ling</t>
  </si>
  <si>
    <t>Phon</t>
  </si>
  <si>
    <t xml:space="preserve">A.Ph.A.R.Ph.Aud </t>
  </si>
  <si>
    <t>M.R-1</t>
  </si>
  <si>
    <t>Psych.Dev</t>
  </si>
  <si>
    <t>COMM</t>
  </si>
  <si>
    <t>Psych.Ling</t>
  </si>
  <si>
    <t>A.Ph.S.N-2</t>
  </si>
  <si>
    <t>Phonol</t>
  </si>
  <si>
    <t>A.Ph.S.N-1</t>
  </si>
  <si>
    <t>U.E.M 2.2</t>
  </si>
  <si>
    <t>M.R-2</t>
  </si>
  <si>
    <t>T.Ortho</t>
  </si>
  <si>
    <t>Dev-Lang</t>
  </si>
  <si>
    <t>Déontologie</t>
  </si>
  <si>
    <t>Audiométrie</t>
  </si>
  <si>
    <t>Pensée.Ibn.Kh</t>
  </si>
  <si>
    <t>U.E.T 2.2</t>
  </si>
  <si>
    <t>1433000310</t>
  </si>
  <si>
    <t xml:space="preserve">ABBOUD </t>
  </si>
  <si>
    <t>1433013555</t>
  </si>
  <si>
    <t xml:space="preserve">ABDELOUHAB </t>
  </si>
  <si>
    <t>Meriem</t>
  </si>
  <si>
    <t>1433008078</t>
  </si>
  <si>
    <t>Yasmina</t>
  </si>
  <si>
    <t>1433000759</t>
  </si>
  <si>
    <t>AGGOUN</t>
  </si>
  <si>
    <t>1433007466</t>
  </si>
  <si>
    <t>AIT MEDDOUR</t>
  </si>
  <si>
    <t>1433002279</t>
  </si>
  <si>
    <t>AKHRIB</t>
  </si>
  <si>
    <t>Saida</t>
  </si>
  <si>
    <t>1433005160</t>
  </si>
  <si>
    <t>Anis</t>
  </si>
  <si>
    <t>1433002917</t>
  </si>
  <si>
    <t>AOUMER</t>
  </si>
  <si>
    <t>113011942</t>
  </si>
  <si>
    <t>AZI</t>
  </si>
  <si>
    <t>Hanafi</t>
  </si>
  <si>
    <t>1433001986</t>
  </si>
  <si>
    <t>BELAIDENE</t>
  </si>
  <si>
    <t>1433013402</t>
  </si>
  <si>
    <t>BELLILI</t>
  </si>
  <si>
    <t>123001852</t>
  </si>
  <si>
    <t>BEN AHMED</t>
  </si>
  <si>
    <t>123006426</t>
  </si>
  <si>
    <t>BENABBAS</t>
  </si>
  <si>
    <t>Nouara</t>
  </si>
  <si>
    <t>1333014404</t>
  </si>
  <si>
    <t>BENAMIROUCHE</t>
  </si>
  <si>
    <t>1433015257</t>
  </si>
  <si>
    <t>BENAOUDIA</t>
  </si>
  <si>
    <t>1433005030</t>
  </si>
  <si>
    <t>BENHADDAD</t>
  </si>
  <si>
    <t>Taous</t>
  </si>
  <si>
    <t>1433000324</t>
  </si>
  <si>
    <t>BENLAKEHAL</t>
  </si>
  <si>
    <t>1433004273</t>
  </si>
  <si>
    <t>BENMERAD</t>
  </si>
  <si>
    <t>Sarah</t>
  </si>
  <si>
    <t>1433004193</t>
  </si>
  <si>
    <t xml:space="preserve">BERRI </t>
  </si>
  <si>
    <t xml:space="preserve">Wissam </t>
  </si>
  <si>
    <t>1433011999</t>
  </si>
  <si>
    <t>BOUALILI</t>
  </si>
  <si>
    <t>1433012055</t>
  </si>
  <si>
    <t>BOUDJEMA</t>
  </si>
  <si>
    <t>Farah</t>
  </si>
  <si>
    <t>1433012080</t>
  </si>
  <si>
    <t>BOUKLILA</t>
  </si>
  <si>
    <t>1433017314</t>
  </si>
  <si>
    <t>BOURDACHE</t>
  </si>
  <si>
    <t>Sabrina</t>
  </si>
  <si>
    <t>1433015746</t>
  </si>
  <si>
    <t>BRINIS</t>
  </si>
  <si>
    <t>Issam</t>
  </si>
  <si>
    <t>1433013549</t>
  </si>
  <si>
    <t>CHABI</t>
  </si>
  <si>
    <t>1333010836</t>
  </si>
  <si>
    <t>DAHOUMANE</t>
  </si>
  <si>
    <t>1333004557</t>
  </si>
  <si>
    <t>DJABALLAH</t>
  </si>
  <si>
    <t>1333010941</t>
  </si>
  <si>
    <t>DJAKER</t>
  </si>
  <si>
    <t>1333004475</t>
  </si>
  <si>
    <t>DJENADI</t>
  </si>
  <si>
    <t>1433013621</t>
  </si>
  <si>
    <t>GHINDRI</t>
  </si>
  <si>
    <t>1433015559</t>
  </si>
  <si>
    <t>GUILEF</t>
  </si>
  <si>
    <t>1433001511</t>
  </si>
  <si>
    <t>HAIDER</t>
  </si>
  <si>
    <t>1333001725</t>
  </si>
  <si>
    <t>HAMLAOUI</t>
  </si>
  <si>
    <t>Nardjes</t>
  </si>
  <si>
    <t>1433007855</t>
  </si>
  <si>
    <t>HAMMA</t>
  </si>
  <si>
    <t>Souhila</t>
  </si>
  <si>
    <t>1333004547</t>
  </si>
  <si>
    <t>HAMMICHE</t>
  </si>
  <si>
    <t>Fawzi</t>
  </si>
  <si>
    <t>1433008129</t>
  </si>
  <si>
    <t>HAMOUDI</t>
  </si>
  <si>
    <t>Nadjette</t>
  </si>
  <si>
    <t>1433003908</t>
  </si>
  <si>
    <t>HARA</t>
  </si>
  <si>
    <t>Khellaf</t>
  </si>
  <si>
    <t>1433015566</t>
  </si>
  <si>
    <t>HARGOUSSI</t>
  </si>
  <si>
    <t>1433015247</t>
  </si>
  <si>
    <t>HARZOUNE</t>
  </si>
  <si>
    <t>Ferroudja</t>
  </si>
  <si>
    <t>1433011937</t>
  </si>
  <si>
    <t>HOUADI</t>
  </si>
  <si>
    <t>Randja</t>
  </si>
  <si>
    <t>1333001851</t>
  </si>
  <si>
    <t>HOUARI</t>
  </si>
  <si>
    <t>Merieme</t>
  </si>
  <si>
    <t>1333012565</t>
  </si>
  <si>
    <t>IABBASSEN</t>
  </si>
  <si>
    <t>1333006333</t>
  </si>
  <si>
    <t>KHEBAT</t>
  </si>
  <si>
    <t>1333005829</t>
  </si>
  <si>
    <t>KINZI</t>
  </si>
  <si>
    <t>1333001878</t>
  </si>
  <si>
    <t>KRIA</t>
  </si>
  <si>
    <t>Yousra</t>
  </si>
  <si>
    <t>1433005239</t>
  </si>
  <si>
    <t>MESSAOUDI</t>
  </si>
  <si>
    <t>Wafa</t>
  </si>
  <si>
    <t>1433015609</t>
  </si>
  <si>
    <t>1433011936</t>
  </si>
  <si>
    <t>OUSSADI</t>
  </si>
  <si>
    <t>Doria</t>
  </si>
  <si>
    <t>1333014080</t>
  </si>
  <si>
    <t>SELLAM</t>
  </si>
  <si>
    <t>Mouna</t>
  </si>
  <si>
    <t>1433001748</t>
  </si>
  <si>
    <t>123000152</t>
  </si>
  <si>
    <t>TAGUELMIMT</t>
  </si>
  <si>
    <t>Nedjma</t>
  </si>
  <si>
    <t>1433002079</t>
  </si>
  <si>
    <t>TAOUACHE</t>
  </si>
  <si>
    <t>1433001204</t>
  </si>
  <si>
    <t>TEBRI</t>
  </si>
  <si>
    <t>1433000164</t>
  </si>
  <si>
    <t>TOUATI</t>
  </si>
  <si>
    <t>Goultem</t>
  </si>
  <si>
    <t>1433001732</t>
  </si>
  <si>
    <t>TOULOUM</t>
  </si>
  <si>
    <t>1433001937</t>
  </si>
  <si>
    <t>SONIA</t>
  </si>
  <si>
    <t>15/03/1994</t>
  </si>
  <si>
    <t>14/10/1995</t>
  </si>
  <si>
    <t>27/09/1995</t>
  </si>
  <si>
    <t>23/09/1994</t>
  </si>
  <si>
    <t>10/07/1993</t>
  </si>
  <si>
    <t>29/08/1993</t>
  </si>
  <si>
    <t>02/07/1994</t>
  </si>
  <si>
    <t>10/06/1990</t>
  </si>
  <si>
    <t>16/12/1995</t>
  </si>
  <si>
    <t>08/06/1993</t>
  </si>
  <si>
    <t>04/01/1991</t>
  </si>
  <si>
    <t>23/03/1991</t>
  </si>
  <si>
    <t>22/03/1992</t>
  </si>
  <si>
    <t>28/08/1993</t>
  </si>
  <si>
    <t>21/01/1992</t>
  </si>
  <si>
    <t>27/11/1992</t>
  </si>
  <si>
    <t>25/02/1994</t>
  </si>
  <si>
    <t>19/09/1993</t>
  </si>
  <si>
    <t>28/10/1994</t>
  </si>
  <si>
    <t>20/05/1993</t>
  </si>
  <si>
    <t>19/08/1994</t>
  </si>
  <si>
    <t>31/03/1992</t>
  </si>
  <si>
    <t>29/12/1996</t>
  </si>
  <si>
    <t>15/11/1993</t>
  </si>
  <si>
    <t>30/08/1991</t>
  </si>
  <si>
    <t>21/12/1993</t>
  </si>
  <si>
    <t>23/10/1992</t>
  </si>
  <si>
    <t>17/11/1995</t>
  </si>
  <si>
    <t>07/12/1994</t>
  </si>
  <si>
    <t>11/02/1994</t>
  </si>
  <si>
    <t>15/06/1992</t>
  </si>
  <si>
    <t>21/10/1994</t>
  </si>
  <si>
    <t>09/01/1990</t>
  </si>
  <si>
    <t>29/10/1993</t>
  </si>
  <si>
    <t>05/10/1994</t>
  </si>
  <si>
    <t>21/02/1993</t>
  </si>
  <si>
    <t>03/06/1993</t>
  </si>
  <si>
    <t>30/10/1994</t>
  </si>
  <si>
    <t>05/05/1993</t>
  </si>
  <si>
    <t>14/03/1992</t>
  </si>
  <si>
    <t>29/11/1994</t>
  </si>
  <si>
    <t>11/01/1995</t>
  </si>
  <si>
    <t>10/05/1995</t>
  </si>
  <si>
    <t>06/07/1994</t>
  </si>
  <si>
    <t>03/05/1993</t>
  </si>
  <si>
    <t>18/08/1995</t>
  </si>
  <si>
    <t>12/12/1992</t>
  </si>
  <si>
    <t>15/09/1995</t>
  </si>
  <si>
    <t>29/09/1992</t>
  </si>
  <si>
    <t>12/08/1995</t>
  </si>
  <si>
    <t>el kseur</t>
  </si>
  <si>
    <t>Elkseur</t>
  </si>
  <si>
    <t>Mcisna</t>
  </si>
  <si>
    <t>El Biar</t>
  </si>
  <si>
    <t>Thenia El Nasr</t>
  </si>
  <si>
    <t>Feraoune</t>
  </si>
  <si>
    <t>Alger</t>
  </si>
  <si>
    <t>1333000234</t>
  </si>
  <si>
    <t>BENAISSA</t>
  </si>
  <si>
    <t>Salima</t>
  </si>
  <si>
    <t>Psy métrie et testes psych,étrie</t>
  </si>
  <si>
    <t xml:space="preserve">     </t>
  </si>
  <si>
    <t>A.PH.A.R.P.A.</t>
  </si>
  <si>
    <t xml:space="preserve">les admis dettes en premiere année </t>
  </si>
  <si>
    <t>les notes de rattrapage</t>
  </si>
  <si>
    <t>les unitée aquis ou moyen génirale</t>
  </si>
  <si>
    <t>proces verbal de delibiration final de l'année 2015/2016</t>
  </si>
  <si>
    <t xml:space="preserve">admis session .2 </t>
  </si>
  <si>
    <t>6/2-21/1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</si>
</sst>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80000"/>
      <name val="Calibri"/>
      <family val="2"/>
      <scheme val="minor"/>
    </font>
    <font>
      <sz val="11"/>
      <color rgb="FF000000"/>
      <name val="Times New Roman"/>
      <family val="1"/>
    </font>
    <font>
      <sz val="20"/>
      <color rgb="FF000000"/>
      <name val="Times New Roman"/>
      <family val="1"/>
    </font>
    <font>
      <sz val="12"/>
      <color rgb="FF080000"/>
      <name val="Times New Roman"/>
      <family val="1"/>
    </font>
    <font>
      <b/>
      <sz val="18"/>
      <color indexed="8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26"/>
      <color indexed="8"/>
      <name val="Times New Roman"/>
      <family val="1"/>
    </font>
    <font>
      <b/>
      <sz val="26"/>
      <name val="Times New Roman"/>
      <family val="1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" fontId="7" fillId="0" borderId="0" xfId="0" applyNumberFormat="1" applyFont="1" applyBorder="1"/>
    <xf numFmtId="0" fontId="9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textRotation="90"/>
    </xf>
    <xf numFmtId="0" fontId="8" fillId="3" borderId="1" xfId="0" applyFont="1" applyFill="1" applyBorder="1" applyAlignment="1">
      <alignment horizontal="center" textRotation="90"/>
    </xf>
    <xf numFmtId="0" fontId="8" fillId="3" borderId="2" xfId="0" applyFont="1" applyFill="1" applyBorder="1" applyAlignment="1">
      <alignment horizontal="center" textRotation="90"/>
    </xf>
    <xf numFmtId="1" fontId="6" fillId="3" borderId="1" xfId="0" applyNumberFormat="1" applyFont="1" applyFill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/>
    <xf numFmtId="2" fontId="12" fillId="0" borderId="1" xfId="0" applyNumberFormat="1" applyFont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1" fontId="10" fillId="0" borderId="3" xfId="0" applyNumberFormat="1" applyFont="1" applyBorder="1" applyAlignment="1">
      <alignment horizontal="center" vertical="center"/>
    </xf>
    <xf numFmtId="0" fontId="7" fillId="0" borderId="0" xfId="0" applyFont="1"/>
    <xf numFmtId="2" fontId="12" fillId="5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Border="1"/>
    <xf numFmtId="0" fontId="0" fillId="5" borderId="0" xfId="0" applyFill="1"/>
    <xf numFmtId="49" fontId="14" fillId="0" borderId="1" xfId="0" applyNumberFormat="1" applyFont="1" applyBorder="1" applyAlignment="1"/>
    <xf numFmtId="0" fontId="10" fillId="5" borderId="1" xfId="0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/>
    <xf numFmtId="49" fontId="11" fillId="5" borderId="1" xfId="0" applyNumberFormat="1" applyFont="1" applyFill="1" applyBorder="1" applyAlignment="1"/>
    <xf numFmtId="1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2" fontId="10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2" fontId="13" fillId="3" borderId="1" xfId="0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0" fontId="15" fillId="0" borderId="0" xfId="0" applyFont="1" applyFill="1"/>
    <xf numFmtId="2" fontId="1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0" fillId="3" borderId="1" xfId="0" applyFill="1" applyBorder="1"/>
    <xf numFmtId="0" fontId="15" fillId="0" borderId="0" xfId="0" applyFont="1" applyAlignment="1"/>
    <xf numFmtId="2" fontId="1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2" fontId="15" fillId="5" borderId="0" xfId="0" applyNumberFormat="1" applyFont="1" applyFill="1" applyAlignment="1">
      <alignment horizontal="center"/>
    </xf>
    <xf numFmtId="0" fontId="15" fillId="5" borderId="0" xfId="0" applyFont="1" applyFill="1" applyAlignment="1"/>
    <xf numFmtId="0" fontId="1" fillId="5" borderId="0" xfId="0" applyFont="1" applyFill="1"/>
    <xf numFmtId="1" fontId="7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 textRotation="90"/>
    </xf>
    <xf numFmtId="2" fontId="12" fillId="5" borderId="3" xfId="0" applyNumberFormat="1" applyFont="1" applyFill="1" applyBorder="1" applyAlignment="1">
      <alignment horizontal="center" vertical="center"/>
    </xf>
    <xf numFmtId="0" fontId="0" fillId="5" borderId="1" xfId="0" applyFill="1" applyBorder="1"/>
    <xf numFmtId="2" fontId="3" fillId="5" borderId="0" xfId="0" applyNumberFormat="1" applyFont="1" applyFill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49" fontId="18" fillId="5" borderId="1" xfId="0" applyNumberFormat="1" applyFont="1" applyFill="1" applyBorder="1" applyAlignment="1"/>
    <xf numFmtId="49" fontId="16" fillId="5" borderId="1" xfId="0" applyNumberFormat="1" applyFont="1" applyFill="1" applyBorder="1" applyAlignment="1"/>
    <xf numFmtId="2" fontId="17" fillId="3" borderId="1" xfId="0" applyNumberFormat="1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center"/>
    </xf>
    <xf numFmtId="2" fontId="17" fillId="3" borderId="2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center"/>
    </xf>
    <xf numFmtId="1" fontId="17" fillId="5" borderId="1" xfId="0" applyNumberFormat="1" applyFont="1" applyFill="1" applyBorder="1" applyAlignment="1">
      <alignment horizontal="center" vertical="center"/>
    </xf>
    <xf numFmtId="0" fontId="17" fillId="5" borderId="0" xfId="0" applyFont="1" applyFill="1"/>
    <xf numFmtId="49" fontId="18" fillId="6" borderId="1" xfId="0" applyNumberFormat="1" applyFont="1" applyFill="1" applyBorder="1" applyAlignment="1"/>
    <xf numFmtId="0" fontId="16" fillId="5" borderId="0" xfId="0" applyFont="1" applyFill="1"/>
    <xf numFmtId="0" fontId="17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/>
    <xf numFmtId="49" fontId="16" fillId="0" borderId="1" xfId="0" applyNumberFormat="1" applyFont="1" applyBorder="1" applyAlignment="1"/>
    <xf numFmtId="2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1" fontId="17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8" fillId="2" borderId="1" xfId="0" applyFont="1" applyFill="1" applyBorder="1" applyAlignment="1">
      <alignment horizontal="center" textRotation="90"/>
    </xf>
    <xf numFmtId="1" fontId="10" fillId="2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2" fillId="7" borderId="1" xfId="0" applyNumberFormat="1" applyFont="1" applyFill="1" applyBorder="1" applyAlignment="1">
      <alignment horizontal="center" vertical="center"/>
    </xf>
    <xf numFmtId="2" fontId="17" fillId="7" borderId="1" xfId="0" applyNumberFormat="1" applyFont="1" applyFill="1" applyBorder="1" applyAlignment="1">
      <alignment horizontal="center" vertical="center"/>
    </xf>
    <xf numFmtId="2" fontId="10" fillId="7" borderId="1" xfId="0" applyNumberFormat="1" applyFont="1" applyFill="1" applyBorder="1" applyAlignment="1">
      <alignment horizontal="center" vertical="center"/>
    </xf>
    <xf numFmtId="0" fontId="0" fillId="2" borderId="0" xfId="0" applyFill="1"/>
    <xf numFmtId="49" fontId="14" fillId="0" borderId="0" xfId="0" applyNumberFormat="1" applyFont="1" applyFill="1" applyBorder="1" applyAlignment="1"/>
    <xf numFmtId="0" fontId="0" fillId="7" borderId="0" xfId="0" applyFill="1"/>
    <xf numFmtId="1" fontId="10" fillId="9" borderId="0" xfId="0" applyNumberFormat="1" applyFont="1" applyFill="1" applyBorder="1" applyAlignment="1">
      <alignment horizontal="center" vertical="center"/>
    </xf>
    <xf numFmtId="1" fontId="10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1" fontId="10" fillId="10" borderId="1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vertical="center"/>
    </xf>
    <xf numFmtId="0" fontId="17" fillId="9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/>
    <xf numFmtId="0" fontId="1" fillId="0" borderId="0" xfId="0" applyFont="1" applyFill="1" applyAlignment="1"/>
    <xf numFmtId="0" fontId="19" fillId="0" borderId="0" xfId="0" applyFont="1" applyFill="1" applyAlignment="1"/>
    <xf numFmtId="2" fontId="19" fillId="5" borderId="0" xfId="0" applyNumberFormat="1" applyFont="1" applyFill="1" applyAlignment="1"/>
    <xf numFmtId="2" fontId="19" fillId="0" borderId="0" xfId="0" applyNumberFormat="1" applyFont="1" applyFill="1" applyAlignment="1"/>
    <xf numFmtId="0" fontId="20" fillId="0" borderId="0" xfId="0" applyFont="1" applyFill="1" applyAlignment="1"/>
    <xf numFmtId="0" fontId="19" fillId="5" borderId="0" xfId="0" applyFont="1" applyFill="1" applyAlignment="1"/>
    <xf numFmtId="0" fontId="19" fillId="0" borderId="0" xfId="0" applyFont="1" applyAlignment="1"/>
    <xf numFmtId="0" fontId="1" fillId="0" borderId="0" xfId="0" applyFont="1" applyAlignment="1"/>
    <xf numFmtId="0" fontId="1" fillId="5" borderId="0" xfId="0" applyFont="1" applyFill="1" applyAlignment="1"/>
    <xf numFmtId="0" fontId="15" fillId="0" borderId="0" xfId="0" applyFont="1" applyFill="1" applyAlignment="1"/>
    <xf numFmtId="2" fontId="15" fillId="5" borderId="0" xfId="0" applyNumberFormat="1" applyFont="1" applyFill="1" applyAlignment="1"/>
    <xf numFmtId="2" fontId="15" fillId="0" borderId="0" xfId="0" applyNumberFormat="1" applyFont="1" applyFill="1" applyAlignment="1"/>
    <xf numFmtId="0" fontId="21" fillId="8" borderId="0" xfId="0" applyFont="1" applyFill="1"/>
    <xf numFmtId="0" fontId="22" fillId="0" borderId="0" xfId="0" applyFont="1"/>
    <xf numFmtId="0" fontId="10" fillId="11" borderId="1" xfId="0" applyFont="1" applyFill="1" applyBorder="1" applyAlignment="1">
      <alignment horizontal="center" vertical="center"/>
    </xf>
    <xf numFmtId="49" fontId="14" fillId="11" borderId="1" xfId="0" applyNumberFormat="1" applyFont="1" applyFill="1" applyBorder="1" applyAlignment="1"/>
    <xf numFmtId="49" fontId="11" fillId="11" borderId="1" xfId="0" applyNumberFormat="1" applyFont="1" applyFill="1" applyBorder="1" applyAlignment="1"/>
    <xf numFmtId="2" fontId="10" fillId="11" borderId="1" xfId="0" applyNumberFormat="1" applyFont="1" applyFill="1" applyBorder="1" applyAlignment="1">
      <alignment horizontal="center" vertical="center"/>
    </xf>
    <xf numFmtId="2" fontId="12" fillId="11" borderId="1" xfId="0" applyNumberFormat="1" applyFont="1" applyFill="1" applyBorder="1" applyAlignment="1">
      <alignment horizontal="center" vertical="center"/>
    </xf>
    <xf numFmtId="1" fontId="10" fillId="11" borderId="1" xfId="0" applyNumberFormat="1" applyFont="1" applyFill="1" applyBorder="1" applyAlignment="1">
      <alignment horizontal="center" vertical="center"/>
    </xf>
    <xf numFmtId="2" fontId="10" fillId="11" borderId="2" xfId="0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vertical="center"/>
    </xf>
    <xf numFmtId="0" fontId="0" fillId="11" borderId="0" xfId="0" applyFill="1"/>
    <xf numFmtId="0" fontId="10" fillId="11" borderId="0" xfId="0" applyFont="1" applyFill="1"/>
    <xf numFmtId="1" fontId="7" fillId="4" borderId="3" xfId="0" applyNumberFormat="1" applyFont="1" applyFill="1" applyBorder="1" applyAlignment="1">
      <alignment horizontal="center" textRotation="90"/>
    </xf>
    <xf numFmtId="1" fontId="7" fillId="4" borderId="4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9"/>
  <sheetViews>
    <sheetView tabSelected="1" view="pageBreakPreview" topLeftCell="F1" zoomScale="60" workbookViewId="0">
      <pane ySplit="8" topLeftCell="A9" activePane="bottomLeft" state="frozen"/>
      <selection pane="bottomLeft" activeCell="R15" sqref="R13:R15"/>
    </sheetView>
  </sheetViews>
  <sheetFormatPr baseColWidth="10" defaultRowHeight="15"/>
  <cols>
    <col min="1" max="1" width="5.85546875" customWidth="1"/>
    <col min="2" max="2" width="14.140625" customWidth="1"/>
    <col min="3" max="3" width="16.42578125" customWidth="1"/>
    <col min="4" max="4" width="12" customWidth="1"/>
    <col min="5" max="8" width="13" customWidth="1"/>
    <col min="9" max="9" width="6.7109375" style="47" customWidth="1"/>
    <col min="10" max="10" width="6.7109375" customWidth="1"/>
    <col min="11" max="11" width="6.5703125" customWidth="1"/>
    <col min="12" max="13" width="6.7109375" customWidth="1"/>
    <col min="14" max="14" width="6.7109375" style="47" customWidth="1"/>
    <col min="15" max="16" width="6.7109375" customWidth="1"/>
    <col min="17" max="17" width="6.7109375" style="47" customWidth="1"/>
    <col min="18" max="21" width="6.7109375" style="38" customWidth="1"/>
    <col min="22" max="22" width="6.7109375" style="47" customWidth="1"/>
    <col min="23" max="23" width="6.7109375" customWidth="1"/>
    <col min="24" max="24" width="6.7109375" style="47" customWidth="1"/>
    <col min="25" max="25" width="5.42578125" style="47" customWidth="1"/>
    <col min="26" max="26" width="1.7109375" style="47" customWidth="1"/>
    <col min="27" max="27" width="6.7109375" style="47" customWidth="1"/>
    <col min="28" max="28" width="6.140625" customWidth="1"/>
    <col min="29" max="31" width="6.7109375" customWidth="1"/>
    <col min="32" max="32" width="6" style="47" customWidth="1"/>
    <col min="33" max="34" width="6.7109375" customWidth="1"/>
    <col min="35" max="35" width="6.7109375" style="47" customWidth="1"/>
    <col min="36" max="36" width="5.85546875" style="38" customWidth="1"/>
    <col min="37" max="39" width="6.7109375" style="38" customWidth="1"/>
    <col min="40" max="40" width="6.7109375" style="47" customWidth="1"/>
    <col min="41" max="41" width="6.7109375" customWidth="1"/>
    <col min="42" max="42" width="6.7109375" style="47" customWidth="1"/>
    <col min="43" max="43" width="7.85546875" style="47" customWidth="1"/>
    <col min="44" max="44" width="18.42578125" customWidth="1"/>
    <col min="45" max="45" width="5.85546875" customWidth="1"/>
    <col min="200" max="200" width="5.85546875" customWidth="1"/>
    <col min="201" max="203" width="25.7109375" customWidth="1"/>
    <col min="204" max="205" width="8.28515625" customWidth="1"/>
    <col min="206" max="208" width="7.28515625" customWidth="1"/>
    <col min="209" max="210" width="8.28515625" customWidth="1"/>
    <col min="211" max="213" width="7.28515625" customWidth="1"/>
    <col min="214" max="215" width="8.28515625" customWidth="1"/>
    <col min="216" max="217" width="7.28515625" customWidth="1"/>
    <col min="218" max="219" width="8.28515625" customWidth="1"/>
    <col min="220" max="220" width="7.28515625" customWidth="1"/>
    <col min="221" max="222" width="8.28515625" customWidth="1"/>
    <col min="223" max="223" width="4.42578125" customWidth="1"/>
    <col min="224" max="225" width="8.28515625" customWidth="1"/>
    <col min="226" max="228" width="7.28515625" customWidth="1"/>
    <col min="229" max="230" width="8.28515625" customWidth="1"/>
    <col min="231" max="232" width="7.28515625" customWidth="1"/>
    <col min="233" max="234" width="8.28515625" customWidth="1"/>
    <col min="235" max="235" width="7.28515625" customWidth="1"/>
    <col min="236" max="237" width="8.28515625" customWidth="1"/>
    <col min="238" max="239" width="7.28515625" customWidth="1"/>
    <col min="240" max="241" width="8.28515625" customWidth="1"/>
    <col min="242" max="242" width="3.85546875" customWidth="1"/>
    <col min="243" max="243" width="10" customWidth="1"/>
    <col min="244" max="244" width="20.7109375" customWidth="1"/>
    <col min="456" max="456" width="5.85546875" customWidth="1"/>
    <col min="457" max="459" width="25.7109375" customWidth="1"/>
    <col min="460" max="461" width="8.28515625" customWidth="1"/>
    <col min="462" max="464" width="7.28515625" customWidth="1"/>
    <col min="465" max="466" width="8.28515625" customWidth="1"/>
    <col min="467" max="469" width="7.28515625" customWidth="1"/>
    <col min="470" max="471" width="8.28515625" customWidth="1"/>
    <col min="472" max="473" width="7.28515625" customWidth="1"/>
    <col min="474" max="475" width="8.28515625" customWidth="1"/>
    <col min="476" max="476" width="7.28515625" customWidth="1"/>
    <col min="477" max="478" width="8.28515625" customWidth="1"/>
    <col min="479" max="479" width="4.42578125" customWidth="1"/>
    <col min="480" max="481" width="8.28515625" customWidth="1"/>
    <col min="482" max="484" width="7.28515625" customWidth="1"/>
    <col min="485" max="486" width="8.28515625" customWidth="1"/>
    <col min="487" max="488" width="7.28515625" customWidth="1"/>
    <col min="489" max="490" width="8.28515625" customWidth="1"/>
    <col min="491" max="491" width="7.28515625" customWidth="1"/>
    <col min="492" max="493" width="8.28515625" customWidth="1"/>
    <col min="494" max="495" width="7.28515625" customWidth="1"/>
    <col min="496" max="497" width="8.28515625" customWidth="1"/>
    <col min="498" max="498" width="3.85546875" customWidth="1"/>
    <col min="499" max="499" width="10" customWidth="1"/>
    <col min="500" max="500" width="20.7109375" customWidth="1"/>
    <col min="712" max="712" width="5.85546875" customWidth="1"/>
    <col min="713" max="715" width="25.7109375" customWidth="1"/>
    <col min="716" max="717" width="8.28515625" customWidth="1"/>
    <col min="718" max="720" width="7.28515625" customWidth="1"/>
    <col min="721" max="722" width="8.28515625" customWidth="1"/>
    <col min="723" max="725" width="7.28515625" customWidth="1"/>
    <col min="726" max="727" width="8.28515625" customWidth="1"/>
    <col min="728" max="729" width="7.28515625" customWidth="1"/>
    <col min="730" max="731" width="8.28515625" customWidth="1"/>
    <col min="732" max="732" width="7.28515625" customWidth="1"/>
    <col min="733" max="734" width="8.28515625" customWidth="1"/>
    <col min="735" max="735" width="4.42578125" customWidth="1"/>
    <col min="736" max="737" width="8.28515625" customWidth="1"/>
    <col min="738" max="740" width="7.28515625" customWidth="1"/>
    <col min="741" max="742" width="8.28515625" customWidth="1"/>
    <col min="743" max="744" width="7.28515625" customWidth="1"/>
    <col min="745" max="746" width="8.28515625" customWidth="1"/>
    <col min="747" max="747" width="7.28515625" customWidth="1"/>
    <col min="748" max="749" width="8.28515625" customWidth="1"/>
    <col min="750" max="751" width="7.28515625" customWidth="1"/>
    <col min="752" max="753" width="8.28515625" customWidth="1"/>
    <col min="754" max="754" width="3.85546875" customWidth="1"/>
    <col min="755" max="755" width="10" customWidth="1"/>
    <col min="756" max="756" width="20.7109375" customWidth="1"/>
    <col min="968" max="968" width="5.85546875" customWidth="1"/>
    <col min="969" max="971" width="25.7109375" customWidth="1"/>
    <col min="972" max="973" width="8.28515625" customWidth="1"/>
    <col min="974" max="976" width="7.28515625" customWidth="1"/>
    <col min="977" max="978" width="8.28515625" customWidth="1"/>
    <col min="979" max="981" width="7.28515625" customWidth="1"/>
    <col min="982" max="983" width="8.28515625" customWidth="1"/>
    <col min="984" max="985" width="7.28515625" customWidth="1"/>
    <col min="986" max="987" width="8.28515625" customWidth="1"/>
    <col min="988" max="988" width="7.28515625" customWidth="1"/>
    <col min="989" max="990" width="8.28515625" customWidth="1"/>
    <col min="991" max="991" width="4.42578125" customWidth="1"/>
    <col min="992" max="993" width="8.28515625" customWidth="1"/>
    <col min="994" max="996" width="7.28515625" customWidth="1"/>
    <col min="997" max="998" width="8.28515625" customWidth="1"/>
    <col min="999" max="1000" width="7.28515625" customWidth="1"/>
    <col min="1001" max="1002" width="8.28515625" customWidth="1"/>
    <col min="1003" max="1003" width="7.28515625" customWidth="1"/>
    <col min="1004" max="1005" width="8.28515625" customWidth="1"/>
    <col min="1006" max="1007" width="7.28515625" customWidth="1"/>
    <col min="1008" max="1009" width="8.28515625" customWidth="1"/>
    <col min="1010" max="1010" width="3.85546875" customWidth="1"/>
    <col min="1011" max="1011" width="10" customWidth="1"/>
    <col min="1012" max="1012" width="20.7109375" customWidth="1"/>
    <col min="1224" max="1224" width="5.85546875" customWidth="1"/>
    <col min="1225" max="1227" width="25.7109375" customWidth="1"/>
    <col min="1228" max="1229" width="8.28515625" customWidth="1"/>
    <col min="1230" max="1232" width="7.28515625" customWidth="1"/>
    <col min="1233" max="1234" width="8.28515625" customWidth="1"/>
    <col min="1235" max="1237" width="7.28515625" customWidth="1"/>
    <col min="1238" max="1239" width="8.28515625" customWidth="1"/>
    <col min="1240" max="1241" width="7.28515625" customWidth="1"/>
    <col min="1242" max="1243" width="8.28515625" customWidth="1"/>
    <col min="1244" max="1244" width="7.28515625" customWidth="1"/>
    <col min="1245" max="1246" width="8.28515625" customWidth="1"/>
    <col min="1247" max="1247" width="4.42578125" customWidth="1"/>
    <col min="1248" max="1249" width="8.28515625" customWidth="1"/>
    <col min="1250" max="1252" width="7.28515625" customWidth="1"/>
    <col min="1253" max="1254" width="8.28515625" customWidth="1"/>
    <col min="1255" max="1256" width="7.28515625" customWidth="1"/>
    <col min="1257" max="1258" width="8.28515625" customWidth="1"/>
    <col min="1259" max="1259" width="7.28515625" customWidth="1"/>
    <col min="1260" max="1261" width="8.28515625" customWidth="1"/>
    <col min="1262" max="1263" width="7.28515625" customWidth="1"/>
    <col min="1264" max="1265" width="8.28515625" customWidth="1"/>
    <col min="1266" max="1266" width="3.85546875" customWidth="1"/>
    <col min="1267" max="1267" width="10" customWidth="1"/>
    <col min="1268" max="1268" width="20.7109375" customWidth="1"/>
    <col min="1480" max="1480" width="5.85546875" customWidth="1"/>
    <col min="1481" max="1483" width="25.7109375" customWidth="1"/>
    <col min="1484" max="1485" width="8.28515625" customWidth="1"/>
    <col min="1486" max="1488" width="7.28515625" customWidth="1"/>
    <col min="1489" max="1490" width="8.28515625" customWidth="1"/>
    <col min="1491" max="1493" width="7.28515625" customWidth="1"/>
    <col min="1494" max="1495" width="8.28515625" customWidth="1"/>
    <col min="1496" max="1497" width="7.28515625" customWidth="1"/>
    <col min="1498" max="1499" width="8.28515625" customWidth="1"/>
    <col min="1500" max="1500" width="7.28515625" customWidth="1"/>
    <col min="1501" max="1502" width="8.28515625" customWidth="1"/>
    <col min="1503" max="1503" width="4.42578125" customWidth="1"/>
    <col min="1504" max="1505" width="8.28515625" customWidth="1"/>
    <col min="1506" max="1508" width="7.28515625" customWidth="1"/>
    <col min="1509" max="1510" width="8.28515625" customWidth="1"/>
    <col min="1511" max="1512" width="7.28515625" customWidth="1"/>
    <col min="1513" max="1514" width="8.28515625" customWidth="1"/>
    <col min="1515" max="1515" width="7.28515625" customWidth="1"/>
    <col min="1516" max="1517" width="8.28515625" customWidth="1"/>
    <col min="1518" max="1519" width="7.28515625" customWidth="1"/>
    <col min="1520" max="1521" width="8.28515625" customWidth="1"/>
    <col min="1522" max="1522" width="3.85546875" customWidth="1"/>
    <col min="1523" max="1523" width="10" customWidth="1"/>
    <col min="1524" max="1524" width="20.7109375" customWidth="1"/>
    <col min="1736" max="1736" width="5.85546875" customWidth="1"/>
    <col min="1737" max="1739" width="25.7109375" customWidth="1"/>
    <col min="1740" max="1741" width="8.28515625" customWidth="1"/>
    <col min="1742" max="1744" width="7.28515625" customWidth="1"/>
    <col min="1745" max="1746" width="8.28515625" customWidth="1"/>
    <col min="1747" max="1749" width="7.28515625" customWidth="1"/>
    <col min="1750" max="1751" width="8.28515625" customWidth="1"/>
    <col min="1752" max="1753" width="7.28515625" customWidth="1"/>
    <col min="1754" max="1755" width="8.28515625" customWidth="1"/>
    <col min="1756" max="1756" width="7.28515625" customWidth="1"/>
    <col min="1757" max="1758" width="8.28515625" customWidth="1"/>
    <col min="1759" max="1759" width="4.42578125" customWidth="1"/>
    <col min="1760" max="1761" width="8.28515625" customWidth="1"/>
    <col min="1762" max="1764" width="7.28515625" customWidth="1"/>
    <col min="1765" max="1766" width="8.28515625" customWidth="1"/>
    <col min="1767" max="1768" width="7.28515625" customWidth="1"/>
    <col min="1769" max="1770" width="8.28515625" customWidth="1"/>
    <col min="1771" max="1771" width="7.28515625" customWidth="1"/>
    <col min="1772" max="1773" width="8.28515625" customWidth="1"/>
    <col min="1774" max="1775" width="7.28515625" customWidth="1"/>
    <col min="1776" max="1777" width="8.28515625" customWidth="1"/>
    <col min="1778" max="1778" width="3.85546875" customWidth="1"/>
    <col min="1779" max="1779" width="10" customWidth="1"/>
    <col min="1780" max="1780" width="20.7109375" customWidth="1"/>
    <col min="1992" max="1992" width="5.85546875" customWidth="1"/>
    <col min="1993" max="1995" width="25.7109375" customWidth="1"/>
    <col min="1996" max="1997" width="8.28515625" customWidth="1"/>
    <col min="1998" max="2000" width="7.28515625" customWidth="1"/>
    <col min="2001" max="2002" width="8.28515625" customWidth="1"/>
    <col min="2003" max="2005" width="7.28515625" customWidth="1"/>
    <col min="2006" max="2007" width="8.28515625" customWidth="1"/>
    <col min="2008" max="2009" width="7.28515625" customWidth="1"/>
    <col min="2010" max="2011" width="8.28515625" customWidth="1"/>
    <col min="2012" max="2012" width="7.28515625" customWidth="1"/>
    <col min="2013" max="2014" width="8.28515625" customWidth="1"/>
    <col min="2015" max="2015" width="4.42578125" customWidth="1"/>
    <col min="2016" max="2017" width="8.28515625" customWidth="1"/>
    <col min="2018" max="2020" width="7.28515625" customWidth="1"/>
    <col min="2021" max="2022" width="8.28515625" customWidth="1"/>
    <col min="2023" max="2024" width="7.28515625" customWidth="1"/>
    <col min="2025" max="2026" width="8.28515625" customWidth="1"/>
    <col min="2027" max="2027" width="7.28515625" customWidth="1"/>
    <col min="2028" max="2029" width="8.28515625" customWidth="1"/>
    <col min="2030" max="2031" width="7.28515625" customWidth="1"/>
    <col min="2032" max="2033" width="8.28515625" customWidth="1"/>
    <col min="2034" max="2034" width="3.85546875" customWidth="1"/>
    <col min="2035" max="2035" width="10" customWidth="1"/>
    <col min="2036" max="2036" width="20.7109375" customWidth="1"/>
    <col min="2248" max="2248" width="5.85546875" customWidth="1"/>
    <col min="2249" max="2251" width="25.7109375" customWidth="1"/>
    <col min="2252" max="2253" width="8.28515625" customWidth="1"/>
    <col min="2254" max="2256" width="7.28515625" customWidth="1"/>
    <col min="2257" max="2258" width="8.28515625" customWidth="1"/>
    <col min="2259" max="2261" width="7.28515625" customWidth="1"/>
    <col min="2262" max="2263" width="8.28515625" customWidth="1"/>
    <col min="2264" max="2265" width="7.28515625" customWidth="1"/>
    <col min="2266" max="2267" width="8.28515625" customWidth="1"/>
    <col min="2268" max="2268" width="7.28515625" customWidth="1"/>
    <col min="2269" max="2270" width="8.28515625" customWidth="1"/>
    <col min="2271" max="2271" width="4.42578125" customWidth="1"/>
    <col min="2272" max="2273" width="8.28515625" customWidth="1"/>
    <col min="2274" max="2276" width="7.28515625" customWidth="1"/>
    <col min="2277" max="2278" width="8.28515625" customWidth="1"/>
    <col min="2279" max="2280" width="7.28515625" customWidth="1"/>
    <col min="2281" max="2282" width="8.28515625" customWidth="1"/>
    <col min="2283" max="2283" width="7.28515625" customWidth="1"/>
    <col min="2284" max="2285" width="8.28515625" customWidth="1"/>
    <col min="2286" max="2287" width="7.28515625" customWidth="1"/>
    <col min="2288" max="2289" width="8.28515625" customWidth="1"/>
    <col min="2290" max="2290" width="3.85546875" customWidth="1"/>
    <col min="2291" max="2291" width="10" customWidth="1"/>
    <col min="2292" max="2292" width="20.7109375" customWidth="1"/>
    <col min="2504" max="2504" width="5.85546875" customWidth="1"/>
    <col min="2505" max="2507" width="25.7109375" customWidth="1"/>
    <col min="2508" max="2509" width="8.28515625" customWidth="1"/>
    <col min="2510" max="2512" width="7.28515625" customWidth="1"/>
    <col min="2513" max="2514" width="8.28515625" customWidth="1"/>
    <col min="2515" max="2517" width="7.28515625" customWidth="1"/>
    <col min="2518" max="2519" width="8.28515625" customWidth="1"/>
    <col min="2520" max="2521" width="7.28515625" customWidth="1"/>
    <col min="2522" max="2523" width="8.28515625" customWidth="1"/>
    <col min="2524" max="2524" width="7.28515625" customWidth="1"/>
    <col min="2525" max="2526" width="8.28515625" customWidth="1"/>
    <col min="2527" max="2527" width="4.42578125" customWidth="1"/>
    <col min="2528" max="2529" width="8.28515625" customWidth="1"/>
    <col min="2530" max="2532" width="7.28515625" customWidth="1"/>
    <col min="2533" max="2534" width="8.28515625" customWidth="1"/>
    <col min="2535" max="2536" width="7.28515625" customWidth="1"/>
    <col min="2537" max="2538" width="8.28515625" customWidth="1"/>
    <col min="2539" max="2539" width="7.28515625" customWidth="1"/>
    <col min="2540" max="2541" width="8.28515625" customWidth="1"/>
    <col min="2542" max="2543" width="7.28515625" customWidth="1"/>
    <col min="2544" max="2545" width="8.28515625" customWidth="1"/>
    <col min="2546" max="2546" width="3.85546875" customWidth="1"/>
    <col min="2547" max="2547" width="10" customWidth="1"/>
    <col min="2548" max="2548" width="20.7109375" customWidth="1"/>
    <col min="2760" max="2760" width="5.85546875" customWidth="1"/>
    <col min="2761" max="2763" width="25.7109375" customWidth="1"/>
    <col min="2764" max="2765" width="8.28515625" customWidth="1"/>
    <col min="2766" max="2768" width="7.28515625" customWidth="1"/>
    <col min="2769" max="2770" width="8.28515625" customWidth="1"/>
    <col min="2771" max="2773" width="7.28515625" customWidth="1"/>
    <col min="2774" max="2775" width="8.28515625" customWidth="1"/>
    <col min="2776" max="2777" width="7.28515625" customWidth="1"/>
    <col min="2778" max="2779" width="8.28515625" customWidth="1"/>
    <col min="2780" max="2780" width="7.28515625" customWidth="1"/>
    <col min="2781" max="2782" width="8.28515625" customWidth="1"/>
    <col min="2783" max="2783" width="4.42578125" customWidth="1"/>
    <col min="2784" max="2785" width="8.28515625" customWidth="1"/>
    <col min="2786" max="2788" width="7.28515625" customWidth="1"/>
    <col min="2789" max="2790" width="8.28515625" customWidth="1"/>
    <col min="2791" max="2792" width="7.28515625" customWidth="1"/>
    <col min="2793" max="2794" width="8.28515625" customWidth="1"/>
    <col min="2795" max="2795" width="7.28515625" customWidth="1"/>
    <col min="2796" max="2797" width="8.28515625" customWidth="1"/>
    <col min="2798" max="2799" width="7.28515625" customWidth="1"/>
    <col min="2800" max="2801" width="8.28515625" customWidth="1"/>
    <col min="2802" max="2802" width="3.85546875" customWidth="1"/>
    <col min="2803" max="2803" width="10" customWidth="1"/>
    <col min="2804" max="2804" width="20.7109375" customWidth="1"/>
    <col min="3016" max="3016" width="5.85546875" customWidth="1"/>
    <col min="3017" max="3019" width="25.7109375" customWidth="1"/>
    <col min="3020" max="3021" width="8.28515625" customWidth="1"/>
    <col min="3022" max="3024" width="7.28515625" customWidth="1"/>
    <col min="3025" max="3026" width="8.28515625" customWidth="1"/>
    <col min="3027" max="3029" width="7.28515625" customWidth="1"/>
    <col min="3030" max="3031" width="8.28515625" customWidth="1"/>
    <col min="3032" max="3033" width="7.28515625" customWidth="1"/>
    <col min="3034" max="3035" width="8.28515625" customWidth="1"/>
    <col min="3036" max="3036" width="7.28515625" customWidth="1"/>
    <col min="3037" max="3038" width="8.28515625" customWidth="1"/>
    <col min="3039" max="3039" width="4.42578125" customWidth="1"/>
    <col min="3040" max="3041" width="8.28515625" customWidth="1"/>
    <col min="3042" max="3044" width="7.28515625" customWidth="1"/>
    <col min="3045" max="3046" width="8.28515625" customWidth="1"/>
    <col min="3047" max="3048" width="7.28515625" customWidth="1"/>
    <col min="3049" max="3050" width="8.28515625" customWidth="1"/>
    <col min="3051" max="3051" width="7.28515625" customWidth="1"/>
    <col min="3052" max="3053" width="8.28515625" customWidth="1"/>
    <col min="3054" max="3055" width="7.28515625" customWidth="1"/>
    <col min="3056" max="3057" width="8.28515625" customWidth="1"/>
    <col min="3058" max="3058" width="3.85546875" customWidth="1"/>
    <col min="3059" max="3059" width="10" customWidth="1"/>
    <col min="3060" max="3060" width="20.7109375" customWidth="1"/>
    <col min="3272" max="3272" width="5.85546875" customWidth="1"/>
    <col min="3273" max="3275" width="25.7109375" customWidth="1"/>
    <col min="3276" max="3277" width="8.28515625" customWidth="1"/>
    <col min="3278" max="3280" width="7.28515625" customWidth="1"/>
    <col min="3281" max="3282" width="8.28515625" customWidth="1"/>
    <col min="3283" max="3285" width="7.28515625" customWidth="1"/>
    <col min="3286" max="3287" width="8.28515625" customWidth="1"/>
    <col min="3288" max="3289" width="7.28515625" customWidth="1"/>
    <col min="3290" max="3291" width="8.28515625" customWidth="1"/>
    <col min="3292" max="3292" width="7.28515625" customWidth="1"/>
    <col min="3293" max="3294" width="8.28515625" customWidth="1"/>
    <col min="3295" max="3295" width="4.42578125" customWidth="1"/>
    <col min="3296" max="3297" width="8.28515625" customWidth="1"/>
    <col min="3298" max="3300" width="7.28515625" customWidth="1"/>
    <col min="3301" max="3302" width="8.28515625" customWidth="1"/>
    <col min="3303" max="3304" width="7.28515625" customWidth="1"/>
    <col min="3305" max="3306" width="8.28515625" customWidth="1"/>
    <col min="3307" max="3307" width="7.28515625" customWidth="1"/>
    <col min="3308" max="3309" width="8.28515625" customWidth="1"/>
    <col min="3310" max="3311" width="7.28515625" customWidth="1"/>
    <col min="3312" max="3313" width="8.28515625" customWidth="1"/>
    <col min="3314" max="3314" width="3.85546875" customWidth="1"/>
    <col min="3315" max="3315" width="10" customWidth="1"/>
    <col min="3316" max="3316" width="20.7109375" customWidth="1"/>
    <col min="3528" max="3528" width="5.85546875" customWidth="1"/>
    <col min="3529" max="3531" width="25.7109375" customWidth="1"/>
    <col min="3532" max="3533" width="8.28515625" customWidth="1"/>
    <col min="3534" max="3536" width="7.28515625" customWidth="1"/>
    <col min="3537" max="3538" width="8.28515625" customWidth="1"/>
    <col min="3539" max="3541" width="7.28515625" customWidth="1"/>
    <col min="3542" max="3543" width="8.28515625" customWidth="1"/>
    <col min="3544" max="3545" width="7.28515625" customWidth="1"/>
    <col min="3546" max="3547" width="8.28515625" customWidth="1"/>
    <col min="3548" max="3548" width="7.28515625" customWidth="1"/>
    <col min="3549" max="3550" width="8.28515625" customWidth="1"/>
    <col min="3551" max="3551" width="4.42578125" customWidth="1"/>
    <col min="3552" max="3553" width="8.28515625" customWidth="1"/>
    <col min="3554" max="3556" width="7.28515625" customWidth="1"/>
    <col min="3557" max="3558" width="8.28515625" customWidth="1"/>
    <col min="3559" max="3560" width="7.28515625" customWidth="1"/>
    <col min="3561" max="3562" width="8.28515625" customWidth="1"/>
    <col min="3563" max="3563" width="7.28515625" customWidth="1"/>
    <col min="3564" max="3565" width="8.28515625" customWidth="1"/>
    <col min="3566" max="3567" width="7.28515625" customWidth="1"/>
    <col min="3568" max="3569" width="8.28515625" customWidth="1"/>
    <col min="3570" max="3570" width="3.85546875" customWidth="1"/>
    <col min="3571" max="3571" width="10" customWidth="1"/>
    <col min="3572" max="3572" width="20.7109375" customWidth="1"/>
    <col min="3784" max="3784" width="5.85546875" customWidth="1"/>
    <col min="3785" max="3787" width="25.7109375" customWidth="1"/>
    <col min="3788" max="3789" width="8.28515625" customWidth="1"/>
    <col min="3790" max="3792" width="7.28515625" customWidth="1"/>
    <col min="3793" max="3794" width="8.28515625" customWidth="1"/>
    <col min="3795" max="3797" width="7.28515625" customWidth="1"/>
    <col min="3798" max="3799" width="8.28515625" customWidth="1"/>
    <col min="3800" max="3801" width="7.28515625" customWidth="1"/>
    <col min="3802" max="3803" width="8.28515625" customWidth="1"/>
    <col min="3804" max="3804" width="7.28515625" customWidth="1"/>
    <col min="3805" max="3806" width="8.28515625" customWidth="1"/>
    <col min="3807" max="3807" width="4.42578125" customWidth="1"/>
    <col min="3808" max="3809" width="8.28515625" customWidth="1"/>
    <col min="3810" max="3812" width="7.28515625" customWidth="1"/>
    <col min="3813" max="3814" width="8.28515625" customWidth="1"/>
    <col min="3815" max="3816" width="7.28515625" customWidth="1"/>
    <col min="3817" max="3818" width="8.28515625" customWidth="1"/>
    <col min="3819" max="3819" width="7.28515625" customWidth="1"/>
    <col min="3820" max="3821" width="8.28515625" customWidth="1"/>
    <col min="3822" max="3823" width="7.28515625" customWidth="1"/>
    <col min="3824" max="3825" width="8.28515625" customWidth="1"/>
    <col min="3826" max="3826" width="3.85546875" customWidth="1"/>
    <col min="3827" max="3827" width="10" customWidth="1"/>
    <col min="3828" max="3828" width="20.7109375" customWidth="1"/>
    <col min="4040" max="4040" width="5.85546875" customWidth="1"/>
    <col min="4041" max="4043" width="25.7109375" customWidth="1"/>
    <col min="4044" max="4045" width="8.28515625" customWidth="1"/>
    <col min="4046" max="4048" width="7.28515625" customWidth="1"/>
    <col min="4049" max="4050" width="8.28515625" customWidth="1"/>
    <col min="4051" max="4053" width="7.28515625" customWidth="1"/>
    <col min="4054" max="4055" width="8.28515625" customWidth="1"/>
    <col min="4056" max="4057" width="7.28515625" customWidth="1"/>
    <col min="4058" max="4059" width="8.28515625" customWidth="1"/>
    <col min="4060" max="4060" width="7.28515625" customWidth="1"/>
    <col min="4061" max="4062" width="8.28515625" customWidth="1"/>
    <col min="4063" max="4063" width="4.42578125" customWidth="1"/>
    <col min="4064" max="4065" width="8.28515625" customWidth="1"/>
    <col min="4066" max="4068" width="7.28515625" customWidth="1"/>
    <col min="4069" max="4070" width="8.28515625" customWidth="1"/>
    <col min="4071" max="4072" width="7.28515625" customWidth="1"/>
    <col min="4073" max="4074" width="8.28515625" customWidth="1"/>
    <col min="4075" max="4075" width="7.28515625" customWidth="1"/>
    <col min="4076" max="4077" width="8.28515625" customWidth="1"/>
    <col min="4078" max="4079" width="7.28515625" customWidth="1"/>
    <col min="4080" max="4081" width="8.28515625" customWidth="1"/>
    <col min="4082" max="4082" width="3.85546875" customWidth="1"/>
    <col min="4083" max="4083" width="10" customWidth="1"/>
    <col min="4084" max="4084" width="20.7109375" customWidth="1"/>
    <col min="4296" max="4296" width="5.85546875" customWidth="1"/>
    <col min="4297" max="4299" width="25.7109375" customWidth="1"/>
    <col min="4300" max="4301" width="8.28515625" customWidth="1"/>
    <col min="4302" max="4304" width="7.28515625" customWidth="1"/>
    <col min="4305" max="4306" width="8.28515625" customWidth="1"/>
    <col min="4307" max="4309" width="7.28515625" customWidth="1"/>
    <col min="4310" max="4311" width="8.28515625" customWidth="1"/>
    <col min="4312" max="4313" width="7.28515625" customWidth="1"/>
    <col min="4314" max="4315" width="8.28515625" customWidth="1"/>
    <col min="4316" max="4316" width="7.28515625" customWidth="1"/>
    <col min="4317" max="4318" width="8.28515625" customWidth="1"/>
    <col min="4319" max="4319" width="4.42578125" customWidth="1"/>
    <col min="4320" max="4321" width="8.28515625" customWidth="1"/>
    <col min="4322" max="4324" width="7.28515625" customWidth="1"/>
    <col min="4325" max="4326" width="8.28515625" customWidth="1"/>
    <col min="4327" max="4328" width="7.28515625" customWidth="1"/>
    <col min="4329" max="4330" width="8.28515625" customWidth="1"/>
    <col min="4331" max="4331" width="7.28515625" customWidth="1"/>
    <col min="4332" max="4333" width="8.28515625" customWidth="1"/>
    <col min="4334" max="4335" width="7.28515625" customWidth="1"/>
    <col min="4336" max="4337" width="8.28515625" customWidth="1"/>
    <col min="4338" max="4338" width="3.85546875" customWidth="1"/>
    <col min="4339" max="4339" width="10" customWidth="1"/>
    <col min="4340" max="4340" width="20.7109375" customWidth="1"/>
    <col min="4552" max="4552" width="5.85546875" customWidth="1"/>
    <col min="4553" max="4555" width="25.7109375" customWidth="1"/>
    <col min="4556" max="4557" width="8.28515625" customWidth="1"/>
    <col min="4558" max="4560" width="7.28515625" customWidth="1"/>
    <col min="4561" max="4562" width="8.28515625" customWidth="1"/>
    <col min="4563" max="4565" width="7.28515625" customWidth="1"/>
    <col min="4566" max="4567" width="8.28515625" customWidth="1"/>
    <col min="4568" max="4569" width="7.28515625" customWidth="1"/>
    <col min="4570" max="4571" width="8.28515625" customWidth="1"/>
    <col min="4572" max="4572" width="7.28515625" customWidth="1"/>
    <col min="4573" max="4574" width="8.28515625" customWidth="1"/>
    <col min="4575" max="4575" width="4.42578125" customWidth="1"/>
    <col min="4576" max="4577" width="8.28515625" customWidth="1"/>
    <col min="4578" max="4580" width="7.28515625" customWidth="1"/>
    <col min="4581" max="4582" width="8.28515625" customWidth="1"/>
    <col min="4583" max="4584" width="7.28515625" customWidth="1"/>
    <col min="4585" max="4586" width="8.28515625" customWidth="1"/>
    <col min="4587" max="4587" width="7.28515625" customWidth="1"/>
    <col min="4588" max="4589" width="8.28515625" customWidth="1"/>
    <col min="4590" max="4591" width="7.28515625" customWidth="1"/>
    <col min="4592" max="4593" width="8.28515625" customWidth="1"/>
    <col min="4594" max="4594" width="3.85546875" customWidth="1"/>
    <col min="4595" max="4595" width="10" customWidth="1"/>
    <col min="4596" max="4596" width="20.7109375" customWidth="1"/>
    <col min="4808" max="4808" width="5.85546875" customWidth="1"/>
    <col min="4809" max="4811" width="25.7109375" customWidth="1"/>
    <col min="4812" max="4813" width="8.28515625" customWidth="1"/>
    <col min="4814" max="4816" width="7.28515625" customWidth="1"/>
    <col min="4817" max="4818" width="8.28515625" customWidth="1"/>
    <col min="4819" max="4821" width="7.28515625" customWidth="1"/>
    <col min="4822" max="4823" width="8.28515625" customWidth="1"/>
    <col min="4824" max="4825" width="7.28515625" customWidth="1"/>
    <col min="4826" max="4827" width="8.28515625" customWidth="1"/>
    <col min="4828" max="4828" width="7.28515625" customWidth="1"/>
    <col min="4829" max="4830" width="8.28515625" customWidth="1"/>
    <col min="4831" max="4831" width="4.42578125" customWidth="1"/>
    <col min="4832" max="4833" width="8.28515625" customWidth="1"/>
    <col min="4834" max="4836" width="7.28515625" customWidth="1"/>
    <col min="4837" max="4838" width="8.28515625" customWidth="1"/>
    <col min="4839" max="4840" width="7.28515625" customWidth="1"/>
    <col min="4841" max="4842" width="8.28515625" customWidth="1"/>
    <col min="4843" max="4843" width="7.28515625" customWidth="1"/>
    <col min="4844" max="4845" width="8.28515625" customWidth="1"/>
    <col min="4846" max="4847" width="7.28515625" customWidth="1"/>
    <col min="4848" max="4849" width="8.28515625" customWidth="1"/>
    <col min="4850" max="4850" width="3.85546875" customWidth="1"/>
    <col min="4851" max="4851" width="10" customWidth="1"/>
    <col min="4852" max="4852" width="20.7109375" customWidth="1"/>
    <col min="5064" max="5064" width="5.85546875" customWidth="1"/>
    <col min="5065" max="5067" width="25.7109375" customWidth="1"/>
    <col min="5068" max="5069" width="8.28515625" customWidth="1"/>
    <col min="5070" max="5072" width="7.28515625" customWidth="1"/>
    <col min="5073" max="5074" width="8.28515625" customWidth="1"/>
    <col min="5075" max="5077" width="7.28515625" customWidth="1"/>
    <col min="5078" max="5079" width="8.28515625" customWidth="1"/>
    <col min="5080" max="5081" width="7.28515625" customWidth="1"/>
    <col min="5082" max="5083" width="8.28515625" customWidth="1"/>
    <col min="5084" max="5084" width="7.28515625" customWidth="1"/>
    <col min="5085" max="5086" width="8.28515625" customWidth="1"/>
    <col min="5087" max="5087" width="4.42578125" customWidth="1"/>
    <col min="5088" max="5089" width="8.28515625" customWidth="1"/>
    <col min="5090" max="5092" width="7.28515625" customWidth="1"/>
    <col min="5093" max="5094" width="8.28515625" customWidth="1"/>
    <col min="5095" max="5096" width="7.28515625" customWidth="1"/>
    <col min="5097" max="5098" width="8.28515625" customWidth="1"/>
    <col min="5099" max="5099" width="7.28515625" customWidth="1"/>
    <col min="5100" max="5101" width="8.28515625" customWidth="1"/>
    <col min="5102" max="5103" width="7.28515625" customWidth="1"/>
    <col min="5104" max="5105" width="8.28515625" customWidth="1"/>
    <col min="5106" max="5106" width="3.85546875" customWidth="1"/>
    <col min="5107" max="5107" width="10" customWidth="1"/>
    <col min="5108" max="5108" width="20.7109375" customWidth="1"/>
    <col min="5320" max="5320" width="5.85546875" customWidth="1"/>
    <col min="5321" max="5323" width="25.7109375" customWidth="1"/>
    <col min="5324" max="5325" width="8.28515625" customWidth="1"/>
    <col min="5326" max="5328" width="7.28515625" customWidth="1"/>
    <col min="5329" max="5330" width="8.28515625" customWidth="1"/>
    <col min="5331" max="5333" width="7.28515625" customWidth="1"/>
    <col min="5334" max="5335" width="8.28515625" customWidth="1"/>
    <col min="5336" max="5337" width="7.28515625" customWidth="1"/>
    <col min="5338" max="5339" width="8.28515625" customWidth="1"/>
    <col min="5340" max="5340" width="7.28515625" customWidth="1"/>
    <col min="5341" max="5342" width="8.28515625" customWidth="1"/>
    <col min="5343" max="5343" width="4.42578125" customWidth="1"/>
    <col min="5344" max="5345" width="8.28515625" customWidth="1"/>
    <col min="5346" max="5348" width="7.28515625" customWidth="1"/>
    <col min="5349" max="5350" width="8.28515625" customWidth="1"/>
    <col min="5351" max="5352" width="7.28515625" customWidth="1"/>
    <col min="5353" max="5354" width="8.28515625" customWidth="1"/>
    <col min="5355" max="5355" width="7.28515625" customWidth="1"/>
    <col min="5356" max="5357" width="8.28515625" customWidth="1"/>
    <col min="5358" max="5359" width="7.28515625" customWidth="1"/>
    <col min="5360" max="5361" width="8.28515625" customWidth="1"/>
    <col min="5362" max="5362" width="3.85546875" customWidth="1"/>
    <col min="5363" max="5363" width="10" customWidth="1"/>
    <col min="5364" max="5364" width="20.7109375" customWidth="1"/>
    <col min="5576" max="5576" width="5.85546875" customWidth="1"/>
    <col min="5577" max="5579" width="25.7109375" customWidth="1"/>
    <col min="5580" max="5581" width="8.28515625" customWidth="1"/>
    <col min="5582" max="5584" width="7.28515625" customWidth="1"/>
    <col min="5585" max="5586" width="8.28515625" customWidth="1"/>
    <col min="5587" max="5589" width="7.28515625" customWidth="1"/>
    <col min="5590" max="5591" width="8.28515625" customWidth="1"/>
    <col min="5592" max="5593" width="7.28515625" customWidth="1"/>
    <col min="5594" max="5595" width="8.28515625" customWidth="1"/>
    <col min="5596" max="5596" width="7.28515625" customWidth="1"/>
    <col min="5597" max="5598" width="8.28515625" customWidth="1"/>
    <col min="5599" max="5599" width="4.42578125" customWidth="1"/>
    <col min="5600" max="5601" width="8.28515625" customWidth="1"/>
    <col min="5602" max="5604" width="7.28515625" customWidth="1"/>
    <col min="5605" max="5606" width="8.28515625" customWidth="1"/>
    <col min="5607" max="5608" width="7.28515625" customWidth="1"/>
    <col min="5609" max="5610" width="8.28515625" customWidth="1"/>
    <col min="5611" max="5611" width="7.28515625" customWidth="1"/>
    <col min="5612" max="5613" width="8.28515625" customWidth="1"/>
    <col min="5614" max="5615" width="7.28515625" customWidth="1"/>
    <col min="5616" max="5617" width="8.28515625" customWidth="1"/>
    <col min="5618" max="5618" width="3.85546875" customWidth="1"/>
    <col min="5619" max="5619" width="10" customWidth="1"/>
    <col min="5620" max="5620" width="20.7109375" customWidth="1"/>
    <col min="5832" max="5832" width="5.85546875" customWidth="1"/>
    <col min="5833" max="5835" width="25.7109375" customWidth="1"/>
    <col min="5836" max="5837" width="8.28515625" customWidth="1"/>
    <col min="5838" max="5840" width="7.28515625" customWidth="1"/>
    <col min="5841" max="5842" width="8.28515625" customWidth="1"/>
    <col min="5843" max="5845" width="7.28515625" customWidth="1"/>
    <col min="5846" max="5847" width="8.28515625" customWidth="1"/>
    <col min="5848" max="5849" width="7.28515625" customWidth="1"/>
    <col min="5850" max="5851" width="8.28515625" customWidth="1"/>
    <col min="5852" max="5852" width="7.28515625" customWidth="1"/>
    <col min="5853" max="5854" width="8.28515625" customWidth="1"/>
    <col min="5855" max="5855" width="4.42578125" customWidth="1"/>
    <col min="5856" max="5857" width="8.28515625" customWidth="1"/>
    <col min="5858" max="5860" width="7.28515625" customWidth="1"/>
    <col min="5861" max="5862" width="8.28515625" customWidth="1"/>
    <col min="5863" max="5864" width="7.28515625" customWidth="1"/>
    <col min="5865" max="5866" width="8.28515625" customWidth="1"/>
    <col min="5867" max="5867" width="7.28515625" customWidth="1"/>
    <col min="5868" max="5869" width="8.28515625" customWidth="1"/>
    <col min="5870" max="5871" width="7.28515625" customWidth="1"/>
    <col min="5872" max="5873" width="8.28515625" customWidth="1"/>
    <col min="5874" max="5874" width="3.85546875" customWidth="1"/>
    <col min="5875" max="5875" width="10" customWidth="1"/>
    <col min="5876" max="5876" width="20.7109375" customWidth="1"/>
    <col min="6088" max="6088" width="5.85546875" customWidth="1"/>
    <col min="6089" max="6091" width="25.7109375" customWidth="1"/>
    <col min="6092" max="6093" width="8.28515625" customWidth="1"/>
    <col min="6094" max="6096" width="7.28515625" customWidth="1"/>
    <col min="6097" max="6098" width="8.28515625" customWidth="1"/>
    <col min="6099" max="6101" width="7.28515625" customWidth="1"/>
    <col min="6102" max="6103" width="8.28515625" customWidth="1"/>
    <col min="6104" max="6105" width="7.28515625" customWidth="1"/>
    <col min="6106" max="6107" width="8.28515625" customWidth="1"/>
    <col min="6108" max="6108" width="7.28515625" customWidth="1"/>
    <col min="6109" max="6110" width="8.28515625" customWidth="1"/>
    <col min="6111" max="6111" width="4.42578125" customWidth="1"/>
    <col min="6112" max="6113" width="8.28515625" customWidth="1"/>
    <col min="6114" max="6116" width="7.28515625" customWidth="1"/>
    <col min="6117" max="6118" width="8.28515625" customWidth="1"/>
    <col min="6119" max="6120" width="7.28515625" customWidth="1"/>
    <col min="6121" max="6122" width="8.28515625" customWidth="1"/>
    <col min="6123" max="6123" width="7.28515625" customWidth="1"/>
    <col min="6124" max="6125" width="8.28515625" customWidth="1"/>
    <col min="6126" max="6127" width="7.28515625" customWidth="1"/>
    <col min="6128" max="6129" width="8.28515625" customWidth="1"/>
    <col min="6130" max="6130" width="3.85546875" customWidth="1"/>
    <col min="6131" max="6131" width="10" customWidth="1"/>
    <col min="6132" max="6132" width="20.7109375" customWidth="1"/>
    <col min="6344" max="6344" width="5.85546875" customWidth="1"/>
    <col min="6345" max="6347" width="25.7109375" customWidth="1"/>
    <col min="6348" max="6349" width="8.28515625" customWidth="1"/>
    <col min="6350" max="6352" width="7.28515625" customWidth="1"/>
    <col min="6353" max="6354" width="8.28515625" customWidth="1"/>
    <col min="6355" max="6357" width="7.28515625" customWidth="1"/>
    <col min="6358" max="6359" width="8.28515625" customWidth="1"/>
    <col min="6360" max="6361" width="7.28515625" customWidth="1"/>
    <col min="6362" max="6363" width="8.28515625" customWidth="1"/>
    <col min="6364" max="6364" width="7.28515625" customWidth="1"/>
    <col min="6365" max="6366" width="8.28515625" customWidth="1"/>
    <col min="6367" max="6367" width="4.42578125" customWidth="1"/>
    <col min="6368" max="6369" width="8.28515625" customWidth="1"/>
    <col min="6370" max="6372" width="7.28515625" customWidth="1"/>
    <col min="6373" max="6374" width="8.28515625" customWidth="1"/>
    <col min="6375" max="6376" width="7.28515625" customWidth="1"/>
    <col min="6377" max="6378" width="8.28515625" customWidth="1"/>
    <col min="6379" max="6379" width="7.28515625" customWidth="1"/>
    <col min="6380" max="6381" width="8.28515625" customWidth="1"/>
    <col min="6382" max="6383" width="7.28515625" customWidth="1"/>
    <col min="6384" max="6385" width="8.28515625" customWidth="1"/>
    <col min="6386" max="6386" width="3.85546875" customWidth="1"/>
    <col min="6387" max="6387" width="10" customWidth="1"/>
    <col min="6388" max="6388" width="20.7109375" customWidth="1"/>
    <col min="6600" max="6600" width="5.85546875" customWidth="1"/>
    <col min="6601" max="6603" width="25.7109375" customWidth="1"/>
    <col min="6604" max="6605" width="8.28515625" customWidth="1"/>
    <col min="6606" max="6608" width="7.28515625" customWidth="1"/>
    <col min="6609" max="6610" width="8.28515625" customWidth="1"/>
    <col min="6611" max="6613" width="7.28515625" customWidth="1"/>
    <col min="6614" max="6615" width="8.28515625" customWidth="1"/>
    <col min="6616" max="6617" width="7.28515625" customWidth="1"/>
    <col min="6618" max="6619" width="8.28515625" customWidth="1"/>
    <col min="6620" max="6620" width="7.28515625" customWidth="1"/>
    <col min="6621" max="6622" width="8.28515625" customWidth="1"/>
    <col min="6623" max="6623" width="4.42578125" customWidth="1"/>
    <col min="6624" max="6625" width="8.28515625" customWidth="1"/>
    <col min="6626" max="6628" width="7.28515625" customWidth="1"/>
    <col min="6629" max="6630" width="8.28515625" customWidth="1"/>
    <col min="6631" max="6632" width="7.28515625" customWidth="1"/>
    <col min="6633" max="6634" width="8.28515625" customWidth="1"/>
    <col min="6635" max="6635" width="7.28515625" customWidth="1"/>
    <col min="6636" max="6637" width="8.28515625" customWidth="1"/>
    <col min="6638" max="6639" width="7.28515625" customWidth="1"/>
    <col min="6640" max="6641" width="8.28515625" customWidth="1"/>
    <col min="6642" max="6642" width="3.85546875" customWidth="1"/>
    <col min="6643" max="6643" width="10" customWidth="1"/>
    <col min="6644" max="6644" width="20.7109375" customWidth="1"/>
    <col min="6856" max="6856" width="5.85546875" customWidth="1"/>
    <col min="6857" max="6859" width="25.7109375" customWidth="1"/>
    <col min="6860" max="6861" width="8.28515625" customWidth="1"/>
    <col min="6862" max="6864" width="7.28515625" customWidth="1"/>
    <col min="6865" max="6866" width="8.28515625" customWidth="1"/>
    <col min="6867" max="6869" width="7.28515625" customWidth="1"/>
    <col min="6870" max="6871" width="8.28515625" customWidth="1"/>
    <col min="6872" max="6873" width="7.28515625" customWidth="1"/>
    <col min="6874" max="6875" width="8.28515625" customWidth="1"/>
    <col min="6876" max="6876" width="7.28515625" customWidth="1"/>
    <col min="6877" max="6878" width="8.28515625" customWidth="1"/>
    <col min="6879" max="6879" width="4.42578125" customWidth="1"/>
    <col min="6880" max="6881" width="8.28515625" customWidth="1"/>
    <col min="6882" max="6884" width="7.28515625" customWidth="1"/>
    <col min="6885" max="6886" width="8.28515625" customWidth="1"/>
    <col min="6887" max="6888" width="7.28515625" customWidth="1"/>
    <col min="6889" max="6890" width="8.28515625" customWidth="1"/>
    <col min="6891" max="6891" width="7.28515625" customWidth="1"/>
    <col min="6892" max="6893" width="8.28515625" customWidth="1"/>
    <col min="6894" max="6895" width="7.28515625" customWidth="1"/>
    <col min="6896" max="6897" width="8.28515625" customWidth="1"/>
    <col min="6898" max="6898" width="3.85546875" customWidth="1"/>
    <col min="6899" max="6899" width="10" customWidth="1"/>
    <col min="6900" max="6900" width="20.7109375" customWidth="1"/>
    <col min="7112" max="7112" width="5.85546875" customWidth="1"/>
    <col min="7113" max="7115" width="25.7109375" customWidth="1"/>
    <col min="7116" max="7117" width="8.28515625" customWidth="1"/>
    <col min="7118" max="7120" width="7.28515625" customWidth="1"/>
    <col min="7121" max="7122" width="8.28515625" customWidth="1"/>
    <col min="7123" max="7125" width="7.28515625" customWidth="1"/>
    <col min="7126" max="7127" width="8.28515625" customWidth="1"/>
    <col min="7128" max="7129" width="7.28515625" customWidth="1"/>
    <col min="7130" max="7131" width="8.28515625" customWidth="1"/>
    <col min="7132" max="7132" width="7.28515625" customWidth="1"/>
    <col min="7133" max="7134" width="8.28515625" customWidth="1"/>
    <col min="7135" max="7135" width="4.42578125" customWidth="1"/>
    <col min="7136" max="7137" width="8.28515625" customWidth="1"/>
    <col min="7138" max="7140" width="7.28515625" customWidth="1"/>
    <col min="7141" max="7142" width="8.28515625" customWidth="1"/>
    <col min="7143" max="7144" width="7.28515625" customWidth="1"/>
    <col min="7145" max="7146" width="8.28515625" customWidth="1"/>
    <col min="7147" max="7147" width="7.28515625" customWidth="1"/>
    <col min="7148" max="7149" width="8.28515625" customWidth="1"/>
    <col min="7150" max="7151" width="7.28515625" customWidth="1"/>
    <col min="7152" max="7153" width="8.28515625" customWidth="1"/>
    <col min="7154" max="7154" width="3.85546875" customWidth="1"/>
    <col min="7155" max="7155" width="10" customWidth="1"/>
    <col min="7156" max="7156" width="20.7109375" customWidth="1"/>
    <col min="7368" max="7368" width="5.85546875" customWidth="1"/>
    <col min="7369" max="7371" width="25.7109375" customWidth="1"/>
    <col min="7372" max="7373" width="8.28515625" customWidth="1"/>
    <col min="7374" max="7376" width="7.28515625" customWidth="1"/>
    <col min="7377" max="7378" width="8.28515625" customWidth="1"/>
    <col min="7379" max="7381" width="7.28515625" customWidth="1"/>
    <col min="7382" max="7383" width="8.28515625" customWidth="1"/>
    <col min="7384" max="7385" width="7.28515625" customWidth="1"/>
    <col min="7386" max="7387" width="8.28515625" customWidth="1"/>
    <col min="7388" max="7388" width="7.28515625" customWidth="1"/>
    <col min="7389" max="7390" width="8.28515625" customWidth="1"/>
    <col min="7391" max="7391" width="4.42578125" customWidth="1"/>
    <col min="7392" max="7393" width="8.28515625" customWidth="1"/>
    <col min="7394" max="7396" width="7.28515625" customWidth="1"/>
    <col min="7397" max="7398" width="8.28515625" customWidth="1"/>
    <col min="7399" max="7400" width="7.28515625" customWidth="1"/>
    <col min="7401" max="7402" width="8.28515625" customWidth="1"/>
    <col min="7403" max="7403" width="7.28515625" customWidth="1"/>
    <col min="7404" max="7405" width="8.28515625" customWidth="1"/>
    <col min="7406" max="7407" width="7.28515625" customWidth="1"/>
    <col min="7408" max="7409" width="8.28515625" customWidth="1"/>
    <col min="7410" max="7410" width="3.85546875" customWidth="1"/>
    <col min="7411" max="7411" width="10" customWidth="1"/>
    <col min="7412" max="7412" width="20.7109375" customWidth="1"/>
    <col min="7624" max="7624" width="5.85546875" customWidth="1"/>
    <col min="7625" max="7627" width="25.7109375" customWidth="1"/>
    <col min="7628" max="7629" width="8.28515625" customWidth="1"/>
    <col min="7630" max="7632" width="7.28515625" customWidth="1"/>
    <col min="7633" max="7634" width="8.28515625" customWidth="1"/>
    <col min="7635" max="7637" width="7.28515625" customWidth="1"/>
    <col min="7638" max="7639" width="8.28515625" customWidth="1"/>
    <col min="7640" max="7641" width="7.28515625" customWidth="1"/>
    <col min="7642" max="7643" width="8.28515625" customWidth="1"/>
    <col min="7644" max="7644" width="7.28515625" customWidth="1"/>
    <col min="7645" max="7646" width="8.28515625" customWidth="1"/>
    <col min="7647" max="7647" width="4.42578125" customWidth="1"/>
    <col min="7648" max="7649" width="8.28515625" customWidth="1"/>
    <col min="7650" max="7652" width="7.28515625" customWidth="1"/>
    <col min="7653" max="7654" width="8.28515625" customWidth="1"/>
    <col min="7655" max="7656" width="7.28515625" customWidth="1"/>
    <col min="7657" max="7658" width="8.28515625" customWidth="1"/>
    <col min="7659" max="7659" width="7.28515625" customWidth="1"/>
    <col min="7660" max="7661" width="8.28515625" customWidth="1"/>
    <col min="7662" max="7663" width="7.28515625" customWidth="1"/>
    <col min="7664" max="7665" width="8.28515625" customWidth="1"/>
    <col min="7666" max="7666" width="3.85546875" customWidth="1"/>
    <col min="7667" max="7667" width="10" customWidth="1"/>
    <col min="7668" max="7668" width="20.7109375" customWidth="1"/>
    <col min="7880" max="7880" width="5.85546875" customWidth="1"/>
    <col min="7881" max="7883" width="25.7109375" customWidth="1"/>
    <col min="7884" max="7885" width="8.28515625" customWidth="1"/>
    <col min="7886" max="7888" width="7.28515625" customWidth="1"/>
    <col min="7889" max="7890" width="8.28515625" customWidth="1"/>
    <col min="7891" max="7893" width="7.28515625" customWidth="1"/>
    <col min="7894" max="7895" width="8.28515625" customWidth="1"/>
    <col min="7896" max="7897" width="7.28515625" customWidth="1"/>
    <col min="7898" max="7899" width="8.28515625" customWidth="1"/>
    <col min="7900" max="7900" width="7.28515625" customWidth="1"/>
    <col min="7901" max="7902" width="8.28515625" customWidth="1"/>
    <col min="7903" max="7903" width="4.42578125" customWidth="1"/>
    <col min="7904" max="7905" width="8.28515625" customWidth="1"/>
    <col min="7906" max="7908" width="7.28515625" customWidth="1"/>
    <col min="7909" max="7910" width="8.28515625" customWidth="1"/>
    <col min="7911" max="7912" width="7.28515625" customWidth="1"/>
    <col min="7913" max="7914" width="8.28515625" customWidth="1"/>
    <col min="7915" max="7915" width="7.28515625" customWidth="1"/>
    <col min="7916" max="7917" width="8.28515625" customWidth="1"/>
    <col min="7918" max="7919" width="7.28515625" customWidth="1"/>
    <col min="7920" max="7921" width="8.28515625" customWidth="1"/>
    <col min="7922" max="7922" width="3.85546875" customWidth="1"/>
    <col min="7923" max="7923" width="10" customWidth="1"/>
    <col min="7924" max="7924" width="20.7109375" customWidth="1"/>
    <col min="8136" max="8136" width="5.85546875" customWidth="1"/>
    <col min="8137" max="8139" width="25.7109375" customWidth="1"/>
    <col min="8140" max="8141" width="8.28515625" customWidth="1"/>
    <col min="8142" max="8144" width="7.28515625" customWidth="1"/>
    <col min="8145" max="8146" width="8.28515625" customWidth="1"/>
    <col min="8147" max="8149" width="7.28515625" customWidth="1"/>
    <col min="8150" max="8151" width="8.28515625" customWidth="1"/>
    <col min="8152" max="8153" width="7.28515625" customWidth="1"/>
    <col min="8154" max="8155" width="8.28515625" customWidth="1"/>
    <col min="8156" max="8156" width="7.28515625" customWidth="1"/>
    <col min="8157" max="8158" width="8.28515625" customWidth="1"/>
    <col min="8159" max="8159" width="4.42578125" customWidth="1"/>
    <col min="8160" max="8161" width="8.28515625" customWidth="1"/>
    <col min="8162" max="8164" width="7.28515625" customWidth="1"/>
    <col min="8165" max="8166" width="8.28515625" customWidth="1"/>
    <col min="8167" max="8168" width="7.28515625" customWidth="1"/>
    <col min="8169" max="8170" width="8.28515625" customWidth="1"/>
    <col min="8171" max="8171" width="7.28515625" customWidth="1"/>
    <col min="8172" max="8173" width="8.28515625" customWidth="1"/>
    <col min="8174" max="8175" width="7.28515625" customWidth="1"/>
    <col min="8176" max="8177" width="8.28515625" customWidth="1"/>
    <col min="8178" max="8178" width="3.85546875" customWidth="1"/>
    <col min="8179" max="8179" width="10" customWidth="1"/>
    <col min="8180" max="8180" width="20.7109375" customWidth="1"/>
    <col min="8392" max="8392" width="5.85546875" customWidth="1"/>
    <col min="8393" max="8395" width="25.7109375" customWidth="1"/>
    <col min="8396" max="8397" width="8.28515625" customWidth="1"/>
    <col min="8398" max="8400" width="7.28515625" customWidth="1"/>
    <col min="8401" max="8402" width="8.28515625" customWidth="1"/>
    <col min="8403" max="8405" width="7.28515625" customWidth="1"/>
    <col min="8406" max="8407" width="8.28515625" customWidth="1"/>
    <col min="8408" max="8409" width="7.28515625" customWidth="1"/>
    <col min="8410" max="8411" width="8.28515625" customWidth="1"/>
    <col min="8412" max="8412" width="7.28515625" customWidth="1"/>
    <col min="8413" max="8414" width="8.28515625" customWidth="1"/>
    <col min="8415" max="8415" width="4.42578125" customWidth="1"/>
    <col min="8416" max="8417" width="8.28515625" customWidth="1"/>
    <col min="8418" max="8420" width="7.28515625" customWidth="1"/>
    <col min="8421" max="8422" width="8.28515625" customWidth="1"/>
    <col min="8423" max="8424" width="7.28515625" customWidth="1"/>
    <col min="8425" max="8426" width="8.28515625" customWidth="1"/>
    <col min="8427" max="8427" width="7.28515625" customWidth="1"/>
    <col min="8428" max="8429" width="8.28515625" customWidth="1"/>
    <col min="8430" max="8431" width="7.28515625" customWidth="1"/>
    <col min="8432" max="8433" width="8.28515625" customWidth="1"/>
    <col min="8434" max="8434" width="3.85546875" customWidth="1"/>
    <col min="8435" max="8435" width="10" customWidth="1"/>
    <col min="8436" max="8436" width="20.7109375" customWidth="1"/>
    <col min="8648" max="8648" width="5.85546875" customWidth="1"/>
    <col min="8649" max="8651" width="25.7109375" customWidth="1"/>
    <col min="8652" max="8653" width="8.28515625" customWidth="1"/>
    <col min="8654" max="8656" width="7.28515625" customWidth="1"/>
    <col min="8657" max="8658" width="8.28515625" customWidth="1"/>
    <col min="8659" max="8661" width="7.28515625" customWidth="1"/>
    <col min="8662" max="8663" width="8.28515625" customWidth="1"/>
    <col min="8664" max="8665" width="7.28515625" customWidth="1"/>
    <col min="8666" max="8667" width="8.28515625" customWidth="1"/>
    <col min="8668" max="8668" width="7.28515625" customWidth="1"/>
    <col min="8669" max="8670" width="8.28515625" customWidth="1"/>
    <col min="8671" max="8671" width="4.42578125" customWidth="1"/>
    <col min="8672" max="8673" width="8.28515625" customWidth="1"/>
    <col min="8674" max="8676" width="7.28515625" customWidth="1"/>
    <col min="8677" max="8678" width="8.28515625" customWidth="1"/>
    <col min="8679" max="8680" width="7.28515625" customWidth="1"/>
    <col min="8681" max="8682" width="8.28515625" customWidth="1"/>
    <col min="8683" max="8683" width="7.28515625" customWidth="1"/>
    <col min="8684" max="8685" width="8.28515625" customWidth="1"/>
    <col min="8686" max="8687" width="7.28515625" customWidth="1"/>
    <col min="8688" max="8689" width="8.28515625" customWidth="1"/>
    <col min="8690" max="8690" width="3.85546875" customWidth="1"/>
    <col min="8691" max="8691" width="10" customWidth="1"/>
    <col min="8692" max="8692" width="20.7109375" customWidth="1"/>
    <col min="8904" max="8904" width="5.85546875" customWidth="1"/>
    <col min="8905" max="8907" width="25.7109375" customWidth="1"/>
    <col min="8908" max="8909" width="8.28515625" customWidth="1"/>
    <col min="8910" max="8912" width="7.28515625" customWidth="1"/>
    <col min="8913" max="8914" width="8.28515625" customWidth="1"/>
    <col min="8915" max="8917" width="7.28515625" customWidth="1"/>
    <col min="8918" max="8919" width="8.28515625" customWidth="1"/>
    <col min="8920" max="8921" width="7.28515625" customWidth="1"/>
    <col min="8922" max="8923" width="8.28515625" customWidth="1"/>
    <col min="8924" max="8924" width="7.28515625" customWidth="1"/>
    <col min="8925" max="8926" width="8.28515625" customWidth="1"/>
    <col min="8927" max="8927" width="4.42578125" customWidth="1"/>
    <col min="8928" max="8929" width="8.28515625" customWidth="1"/>
    <col min="8930" max="8932" width="7.28515625" customWidth="1"/>
    <col min="8933" max="8934" width="8.28515625" customWidth="1"/>
    <col min="8935" max="8936" width="7.28515625" customWidth="1"/>
    <col min="8937" max="8938" width="8.28515625" customWidth="1"/>
    <col min="8939" max="8939" width="7.28515625" customWidth="1"/>
    <col min="8940" max="8941" width="8.28515625" customWidth="1"/>
    <col min="8942" max="8943" width="7.28515625" customWidth="1"/>
    <col min="8944" max="8945" width="8.28515625" customWidth="1"/>
    <col min="8946" max="8946" width="3.85546875" customWidth="1"/>
    <col min="8947" max="8947" width="10" customWidth="1"/>
    <col min="8948" max="8948" width="20.7109375" customWidth="1"/>
    <col min="9160" max="9160" width="5.85546875" customWidth="1"/>
    <col min="9161" max="9163" width="25.7109375" customWidth="1"/>
    <col min="9164" max="9165" width="8.28515625" customWidth="1"/>
    <col min="9166" max="9168" width="7.28515625" customWidth="1"/>
    <col min="9169" max="9170" width="8.28515625" customWidth="1"/>
    <col min="9171" max="9173" width="7.28515625" customWidth="1"/>
    <col min="9174" max="9175" width="8.28515625" customWidth="1"/>
    <col min="9176" max="9177" width="7.28515625" customWidth="1"/>
    <col min="9178" max="9179" width="8.28515625" customWidth="1"/>
    <col min="9180" max="9180" width="7.28515625" customWidth="1"/>
    <col min="9181" max="9182" width="8.28515625" customWidth="1"/>
    <col min="9183" max="9183" width="4.42578125" customWidth="1"/>
    <col min="9184" max="9185" width="8.28515625" customWidth="1"/>
    <col min="9186" max="9188" width="7.28515625" customWidth="1"/>
    <col min="9189" max="9190" width="8.28515625" customWidth="1"/>
    <col min="9191" max="9192" width="7.28515625" customWidth="1"/>
    <col min="9193" max="9194" width="8.28515625" customWidth="1"/>
    <col min="9195" max="9195" width="7.28515625" customWidth="1"/>
    <col min="9196" max="9197" width="8.28515625" customWidth="1"/>
    <col min="9198" max="9199" width="7.28515625" customWidth="1"/>
    <col min="9200" max="9201" width="8.28515625" customWidth="1"/>
    <col min="9202" max="9202" width="3.85546875" customWidth="1"/>
    <col min="9203" max="9203" width="10" customWidth="1"/>
    <col min="9204" max="9204" width="20.7109375" customWidth="1"/>
    <col min="9416" max="9416" width="5.85546875" customWidth="1"/>
    <col min="9417" max="9419" width="25.7109375" customWidth="1"/>
    <col min="9420" max="9421" width="8.28515625" customWidth="1"/>
    <col min="9422" max="9424" width="7.28515625" customWidth="1"/>
    <col min="9425" max="9426" width="8.28515625" customWidth="1"/>
    <col min="9427" max="9429" width="7.28515625" customWidth="1"/>
    <col min="9430" max="9431" width="8.28515625" customWidth="1"/>
    <col min="9432" max="9433" width="7.28515625" customWidth="1"/>
    <col min="9434" max="9435" width="8.28515625" customWidth="1"/>
    <col min="9436" max="9436" width="7.28515625" customWidth="1"/>
    <col min="9437" max="9438" width="8.28515625" customWidth="1"/>
    <col min="9439" max="9439" width="4.42578125" customWidth="1"/>
    <col min="9440" max="9441" width="8.28515625" customWidth="1"/>
    <col min="9442" max="9444" width="7.28515625" customWidth="1"/>
    <col min="9445" max="9446" width="8.28515625" customWidth="1"/>
    <col min="9447" max="9448" width="7.28515625" customWidth="1"/>
    <col min="9449" max="9450" width="8.28515625" customWidth="1"/>
    <col min="9451" max="9451" width="7.28515625" customWidth="1"/>
    <col min="9452" max="9453" width="8.28515625" customWidth="1"/>
    <col min="9454" max="9455" width="7.28515625" customWidth="1"/>
    <col min="9456" max="9457" width="8.28515625" customWidth="1"/>
    <col min="9458" max="9458" width="3.85546875" customWidth="1"/>
    <col min="9459" max="9459" width="10" customWidth="1"/>
    <col min="9460" max="9460" width="20.7109375" customWidth="1"/>
    <col min="9672" max="9672" width="5.85546875" customWidth="1"/>
    <col min="9673" max="9675" width="25.7109375" customWidth="1"/>
    <col min="9676" max="9677" width="8.28515625" customWidth="1"/>
    <col min="9678" max="9680" width="7.28515625" customWidth="1"/>
    <col min="9681" max="9682" width="8.28515625" customWidth="1"/>
    <col min="9683" max="9685" width="7.28515625" customWidth="1"/>
    <col min="9686" max="9687" width="8.28515625" customWidth="1"/>
    <col min="9688" max="9689" width="7.28515625" customWidth="1"/>
    <col min="9690" max="9691" width="8.28515625" customWidth="1"/>
    <col min="9692" max="9692" width="7.28515625" customWidth="1"/>
    <col min="9693" max="9694" width="8.28515625" customWidth="1"/>
    <col min="9695" max="9695" width="4.42578125" customWidth="1"/>
    <col min="9696" max="9697" width="8.28515625" customWidth="1"/>
    <col min="9698" max="9700" width="7.28515625" customWidth="1"/>
    <col min="9701" max="9702" width="8.28515625" customWidth="1"/>
    <col min="9703" max="9704" width="7.28515625" customWidth="1"/>
    <col min="9705" max="9706" width="8.28515625" customWidth="1"/>
    <col min="9707" max="9707" width="7.28515625" customWidth="1"/>
    <col min="9708" max="9709" width="8.28515625" customWidth="1"/>
    <col min="9710" max="9711" width="7.28515625" customWidth="1"/>
    <col min="9712" max="9713" width="8.28515625" customWidth="1"/>
    <col min="9714" max="9714" width="3.85546875" customWidth="1"/>
    <col min="9715" max="9715" width="10" customWidth="1"/>
    <col min="9716" max="9716" width="20.7109375" customWidth="1"/>
    <col min="9928" max="9928" width="5.85546875" customWidth="1"/>
    <col min="9929" max="9931" width="25.7109375" customWidth="1"/>
    <col min="9932" max="9933" width="8.28515625" customWidth="1"/>
    <col min="9934" max="9936" width="7.28515625" customWidth="1"/>
    <col min="9937" max="9938" width="8.28515625" customWidth="1"/>
    <col min="9939" max="9941" width="7.28515625" customWidth="1"/>
    <col min="9942" max="9943" width="8.28515625" customWidth="1"/>
    <col min="9944" max="9945" width="7.28515625" customWidth="1"/>
    <col min="9946" max="9947" width="8.28515625" customWidth="1"/>
    <col min="9948" max="9948" width="7.28515625" customWidth="1"/>
    <col min="9949" max="9950" width="8.28515625" customWidth="1"/>
    <col min="9951" max="9951" width="4.42578125" customWidth="1"/>
    <col min="9952" max="9953" width="8.28515625" customWidth="1"/>
    <col min="9954" max="9956" width="7.28515625" customWidth="1"/>
    <col min="9957" max="9958" width="8.28515625" customWidth="1"/>
    <col min="9959" max="9960" width="7.28515625" customWidth="1"/>
    <col min="9961" max="9962" width="8.28515625" customWidth="1"/>
    <col min="9963" max="9963" width="7.28515625" customWidth="1"/>
    <col min="9964" max="9965" width="8.28515625" customWidth="1"/>
    <col min="9966" max="9967" width="7.28515625" customWidth="1"/>
    <col min="9968" max="9969" width="8.28515625" customWidth="1"/>
    <col min="9970" max="9970" width="3.85546875" customWidth="1"/>
    <col min="9971" max="9971" width="10" customWidth="1"/>
    <col min="9972" max="9972" width="20.7109375" customWidth="1"/>
    <col min="10184" max="10184" width="5.85546875" customWidth="1"/>
    <col min="10185" max="10187" width="25.7109375" customWidth="1"/>
    <col min="10188" max="10189" width="8.28515625" customWidth="1"/>
    <col min="10190" max="10192" width="7.28515625" customWidth="1"/>
    <col min="10193" max="10194" width="8.28515625" customWidth="1"/>
    <col min="10195" max="10197" width="7.28515625" customWidth="1"/>
    <col min="10198" max="10199" width="8.28515625" customWidth="1"/>
    <col min="10200" max="10201" width="7.28515625" customWidth="1"/>
    <col min="10202" max="10203" width="8.28515625" customWidth="1"/>
    <col min="10204" max="10204" width="7.28515625" customWidth="1"/>
    <col min="10205" max="10206" width="8.28515625" customWidth="1"/>
    <col min="10207" max="10207" width="4.42578125" customWidth="1"/>
    <col min="10208" max="10209" width="8.28515625" customWidth="1"/>
    <col min="10210" max="10212" width="7.28515625" customWidth="1"/>
    <col min="10213" max="10214" width="8.28515625" customWidth="1"/>
    <col min="10215" max="10216" width="7.28515625" customWidth="1"/>
    <col min="10217" max="10218" width="8.28515625" customWidth="1"/>
    <col min="10219" max="10219" width="7.28515625" customWidth="1"/>
    <col min="10220" max="10221" width="8.28515625" customWidth="1"/>
    <col min="10222" max="10223" width="7.28515625" customWidth="1"/>
    <col min="10224" max="10225" width="8.28515625" customWidth="1"/>
    <col min="10226" max="10226" width="3.85546875" customWidth="1"/>
    <col min="10227" max="10227" width="10" customWidth="1"/>
    <col min="10228" max="10228" width="20.7109375" customWidth="1"/>
    <col min="10440" max="10440" width="5.85546875" customWidth="1"/>
    <col min="10441" max="10443" width="25.7109375" customWidth="1"/>
    <col min="10444" max="10445" width="8.28515625" customWidth="1"/>
    <col min="10446" max="10448" width="7.28515625" customWidth="1"/>
    <col min="10449" max="10450" width="8.28515625" customWidth="1"/>
    <col min="10451" max="10453" width="7.28515625" customWidth="1"/>
    <col min="10454" max="10455" width="8.28515625" customWidth="1"/>
    <col min="10456" max="10457" width="7.28515625" customWidth="1"/>
    <col min="10458" max="10459" width="8.28515625" customWidth="1"/>
    <col min="10460" max="10460" width="7.28515625" customWidth="1"/>
    <col min="10461" max="10462" width="8.28515625" customWidth="1"/>
    <col min="10463" max="10463" width="4.42578125" customWidth="1"/>
    <col min="10464" max="10465" width="8.28515625" customWidth="1"/>
    <col min="10466" max="10468" width="7.28515625" customWidth="1"/>
    <col min="10469" max="10470" width="8.28515625" customWidth="1"/>
    <col min="10471" max="10472" width="7.28515625" customWidth="1"/>
    <col min="10473" max="10474" width="8.28515625" customWidth="1"/>
    <col min="10475" max="10475" width="7.28515625" customWidth="1"/>
    <col min="10476" max="10477" width="8.28515625" customWidth="1"/>
    <col min="10478" max="10479" width="7.28515625" customWidth="1"/>
    <col min="10480" max="10481" width="8.28515625" customWidth="1"/>
    <col min="10482" max="10482" width="3.85546875" customWidth="1"/>
    <col min="10483" max="10483" width="10" customWidth="1"/>
    <col min="10484" max="10484" width="20.7109375" customWidth="1"/>
    <col min="10696" max="10696" width="5.85546875" customWidth="1"/>
    <col min="10697" max="10699" width="25.7109375" customWidth="1"/>
    <col min="10700" max="10701" width="8.28515625" customWidth="1"/>
    <col min="10702" max="10704" width="7.28515625" customWidth="1"/>
    <col min="10705" max="10706" width="8.28515625" customWidth="1"/>
    <col min="10707" max="10709" width="7.28515625" customWidth="1"/>
    <col min="10710" max="10711" width="8.28515625" customWidth="1"/>
    <col min="10712" max="10713" width="7.28515625" customWidth="1"/>
    <col min="10714" max="10715" width="8.28515625" customWidth="1"/>
    <col min="10716" max="10716" width="7.28515625" customWidth="1"/>
    <col min="10717" max="10718" width="8.28515625" customWidth="1"/>
    <col min="10719" max="10719" width="4.42578125" customWidth="1"/>
    <col min="10720" max="10721" width="8.28515625" customWidth="1"/>
    <col min="10722" max="10724" width="7.28515625" customWidth="1"/>
    <col min="10725" max="10726" width="8.28515625" customWidth="1"/>
    <col min="10727" max="10728" width="7.28515625" customWidth="1"/>
    <col min="10729" max="10730" width="8.28515625" customWidth="1"/>
    <col min="10731" max="10731" width="7.28515625" customWidth="1"/>
    <col min="10732" max="10733" width="8.28515625" customWidth="1"/>
    <col min="10734" max="10735" width="7.28515625" customWidth="1"/>
    <col min="10736" max="10737" width="8.28515625" customWidth="1"/>
    <col min="10738" max="10738" width="3.85546875" customWidth="1"/>
    <col min="10739" max="10739" width="10" customWidth="1"/>
    <col min="10740" max="10740" width="20.7109375" customWidth="1"/>
    <col min="10952" max="10952" width="5.85546875" customWidth="1"/>
    <col min="10953" max="10955" width="25.7109375" customWidth="1"/>
    <col min="10956" max="10957" width="8.28515625" customWidth="1"/>
    <col min="10958" max="10960" width="7.28515625" customWidth="1"/>
    <col min="10961" max="10962" width="8.28515625" customWidth="1"/>
    <col min="10963" max="10965" width="7.28515625" customWidth="1"/>
    <col min="10966" max="10967" width="8.28515625" customWidth="1"/>
    <col min="10968" max="10969" width="7.28515625" customWidth="1"/>
    <col min="10970" max="10971" width="8.28515625" customWidth="1"/>
    <col min="10972" max="10972" width="7.28515625" customWidth="1"/>
    <col min="10973" max="10974" width="8.28515625" customWidth="1"/>
    <col min="10975" max="10975" width="4.42578125" customWidth="1"/>
    <col min="10976" max="10977" width="8.28515625" customWidth="1"/>
    <col min="10978" max="10980" width="7.28515625" customWidth="1"/>
    <col min="10981" max="10982" width="8.28515625" customWidth="1"/>
    <col min="10983" max="10984" width="7.28515625" customWidth="1"/>
    <col min="10985" max="10986" width="8.28515625" customWidth="1"/>
    <col min="10987" max="10987" width="7.28515625" customWidth="1"/>
    <col min="10988" max="10989" width="8.28515625" customWidth="1"/>
    <col min="10990" max="10991" width="7.28515625" customWidth="1"/>
    <col min="10992" max="10993" width="8.28515625" customWidth="1"/>
    <col min="10994" max="10994" width="3.85546875" customWidth="1"/>
    <col min="10995" max="10995" width="10" customWidth="1"/>
    <col min="10996" max="10996" width="20.7109375" customWidth="1"/>
    <col min="11208" max="11208" width="5.85546875" customWidth="1"/>
    <col min="11209" max="11211" width="25.7109375" customWidth="1"/>
    <col min="11212" max="11213" width="8.28515625" customWidth="1"/>
    <col min="11214" max="11216" width="7.28515625" customWidth="1"/>
    <col min="11217" max="11218" width="8.28515625" customWidth="1"/>
    <col min="11219" max="11221" width="7.28515625" customWidth="1"/>
    <col min="11222" max="11223" width="8.28515625" customWidth="1"/>
    <col min="11224" max="11225" width="7.28515625" customWidth="1"/>
    <col min="11226" max="11227" width="8.28515625" customWidth="1"/>
    <col min="11228" max="11228" width="7.28515625" customWidth="1"/>
    <col min="11229" max="11230" width="8.28515625" customWidth="1"/>
    <col min="11231" max="11231" width="4.42578125" customWidth="1"/>
    <col min="11232" max="11233" width="8.28515625" customWidth="1"/>
    <col min="11234" max="11236" width="7.28515625" customWidth="1"/>
    <col min="11237" max="11238" width="8.28515625" customWidth="1"/>
    <col min="11239" max="11240" width="7.28515625" customWidth="1"/>
    <col min="11241" max="11242" width="8.28515625" customWidth="1"/>
    <col min="11243" max="11243" width="7.28515625" customWidth="1"/>
    <col min="11244" max="11245" width="8.28515625" customWidth="1"/>
    <col min="11246" max="11247" width="7.28515625" customWidth="1"/>
    <col min="11248" max="11249" width="8.28515625" customWidth="1"/>
    <col min="11250" max="11250" width="3.85546875" customWidth="1"/>
    <col min="11251" max="11251" width="10" customWidth="1"/>
    <col min="11252" max="11252" width="20.7109375" customWidth="1"/>
    <col min="11464" max="11464" width="5.85546875" customWidth="1"/>
    <col min="11465" max="11467" width="25.7109375" customWidth="1"/>
    <col min="11468" max="11469" width="8.28515625" customWidth="1"/>
    <col min="11470" max="11472" width="7.28515625" customWidth="1"/>
    <col min="11473" max="11474" width="8.28515625" customWidth="1"/>
    <col min="11475" max="11477" width="7.28515625" customWidth="1"/>
    <col min="11478" max="11479" width="8.28515625" customWidth="1"/>
    <col min="11480" max="11481" width="7.28515625" customWidth="1"/>
    <col min="11482" max="11483" width="8.28515625" customWidth="1"/>
    <col min="11484" max="11484" width="7.28515625" customWidth="1"/>
    <col min="11485" max="11486" width="8.28515625" customWidth="1"/>
    <col min="11487" max="11487" width="4.42578125" customWidth="1"/>
    <col min="11488" max="11489" width="8.28515625" customWidth="1"/>
    <col min="11490" max="11492" width="7.28515625" customWidth="1"/>
    <col min="11493" max="11494" width="8.28515625" customWidth="1"/>
    <col min="11495" max="11496" width="7.28515625" customWidth="1"/>
    <col min="11497" max="11498" width="8.28515625" customWidth="1"/>
    <col min="11499" max="11499" width="7.28515625" customWidth="1"/>
    <col min="11500" max="11501" width="8.28515625" customWidth="1"/>
    <col min="11502" max="11503" width="7.28515625" customWidth="1"/>
    <col min="11504" max="11505" width="8.28515625" customWidth="1"/>
    <col min="11506" max="11506" width="3.85546875" customWidth="1"/>
    <col min="11507" max="11507" width="10" customWidth="1"/>
    <col min="11508" max="11508" width="20.7109375" customWidth="1"/>
    <col min="11720" max="11720" width="5.85546875" customWidth="1"/>
    <col min="11721" max="11723" width="25.7109375" customWidth="1"/>
    <col min="11724" max="11725" width="8.28515625" customWidth="1"/>
    <col min="11726" max="11728" width="7.28515625" customWidth="1"/>
    <col min="11729" max="11730" width="8.28515625" customWidth="1"/>
    <col min="11731" max="11733" width="7.28515625" customWidth="1"/>
    <col min="11734" max="11735" width="8.28515625" customWidth="1"/>
    <col min="11736" max="11737" width="7.28515625" customWidth="1"/>
    <col min="11738" max="11739" width="8.28515625" customWidth="1"/>
    <col min="11740" max="11740" width="7.28515625" customWidth="1"/>
    <col min="11741" max="11742" width="8.28515625" customWidth="1"/>
    <col min="11743" max="11743" width="4.42578125" customWidth="1"/>
    <col min="11744" max="11745" width="8.28515625" customWidth="1"/>
    <col min="11746" max="11748" width="7.28515625" customWidth="1"/>
    <col min="11749" max="11750" width="8.28515625" customWidth="1"/>
    <col min="11751" max="11752" width="7.28515625" customWidth="1"/>
    <col min="11753" max="11754" width="8.28515625" customWidth="1"/>
    <col min="11755" max="11755" width="7.28515625" customWidth="1"/>
    <col min="11756" max="11757" width="8.28515625" customWidth="1"/>
    <col min="11758" max="11759" width="7.28515625" customWidth="1"/>
    <col min="11760" max="11761" width="8.28515625" customWidth="1"/>
    <col min="11762" max="11762" width="3.85546875" customWidth="1"/>
    <col min="11763" max="11763" width="10" customWidth="1"/>
    <col min="11764" max="11764" width="20.7109375" customWidth="1"/>
    <col min="11976" max="11976" width="5.85546875" customWidth="1"/>
    <col min="11977" max="11979" width="25.7109375" customWidth="1"/>
    <col min="11980" max="11981" width="8.28515625" customWidth="1"/>
    <col min="11982" max="11984" width="7.28515625" customWidth="1"/>
    <col min="11985" max="11986" width="8.28515625" customWidth="1"/>
    <col min="11987" max="11989" width="7.28515625" customWidth="1"/>
    <col min="11990" max="11991" width="8.28515625" customWidth="1"/>
    <col min="11992" max="11993" width="7.28515625" customWidth="1"/>
    <col min="11994" max="11995" width="8.28515625" customWidth="1"/>
    <col min="11996" max="11996" width="7.28515625" customWidth="1"/>
    <col min="11997" max="11998" width="8.28515625" customWidth="1"/>
    <col min="11999" max="11999" width="4.42578125" customWidth="1"/>
    <col min="12000" max="12001" width="8.28515625" customWidth="1"/>
    <col min="12002" max="12004" width="7.28515625" customWidth="1"/>
    <col min="12005" max="12006" width="8.28515625" customWidth="1"/>
    <col min="12007" max="12008" width="7.28515625" customWidth="1"/>
    <col min="12009" max="12010" width="8.28515625" customWidth="1"/>
    <col min="12011" max="12011" width="7.28515625" customWidth="1"/>
    <col min="12012" max="12013" width="8.28515625" customWidth="1"/>
    <col min="12014" max="12015" width="7.28515625" customWidth="1"/>
    <col min="12016" max="12017" width="8.28515625" customWidth="1"/>
    <col min="12018" max="12018" width="3.85546875" customWidth="1"/>
    <col min="12019" max="12019" width="10" customWidth="1"/>
    <col min="12020" max="12020" width="20.7109375" customWidth="1"/>
    <col min="12232" max="12232" width="5.85546875" customWidth="1"/>
    <col min="12233" max="12235" width="25.7109375" customWidth="1"/>
    <col min="12236" max="12237" width="8.28515625" customWidth="1"/>
    <col min="12238" max="12240" width="7.28515625" customWidth="1"/>
    <col min="12241" max="12242" width="8.28515625" customWidth="1"/>
    <col min="12243" max="12245" width="7.28515625" customWidth="1"/>
    <col min="12246" max="12247" width="8.28515625" customWidth="1"/>
    <col min="12248" max="12249" width="7.28515625" customWidth="1"/>
    <col min="12250" max="12251" width="8.28515625" customWidth="1"/>
    <col min="12252" max="12252" width="7.28515625" customWidth="1"/>
    <col min="12253" max="12254" width="8.28515625" customWidth="1"/>
    <col min="12255" max="12255" width="4.42578125" customWidth="1"/>
    <col min="12256" max="12257" width="8.28515625" customWidth="1"/>
    <col min="12258" max="12260" width="7.28515625" customWidth="1"/>
    <col min="12261" max="12262" width="8.28515625" customWidth="1"/>
    <col min="12263" max="12264" width="7.28515625" customWidth="1"/>
    <col min="12265" max="12266" width="8.28515625" customWidth="1"/>
    <col min="12267" max="12267" width="7.28515625" customWidth="1"/>
    <col min="12268" max="12269" width="8.28515625" customWidth="1"/>
    <col min="12270" max="12271" width="7.28515625" customWidth="1"/>
    <col min="12272" max="12273" width="8.28515625" customWidth="1"/>
    <col min="12274" max="12274" width="3.85546875" customWidth="1"/>
    <col min="12275" max="12275" width="10" customWidth="1"/>
    <col min="12276" max="12276" width="20.7109375" customWidth="1"/>
    <col min="12488" max="12488" width="5.85546875" customWidth="1"/>
    <col min="12489" max="12491" width="25.7109375" customWidth="1"/>
    <col min="12492" max="12493" width="8.28515625" customWidth="1"/>
    <col min="12494" max="12496" width="7.28515625" customWidth="1"/>
    <col min="12497" max="12498" width="8.28515625" customWidth="1"/>
    <col min="12499" max="12501" width="7.28515625" customWidth="1"/>
    <col min="12502" max="12503" width="8.28515625" customWidth="1"/>
    <col min="12504" max="12505" width="7.28515625" customWidth="1"/>
    <col min="12506" max="12507" width="8.28515625" customWidth="1"/>
    <col min="12508" max="12508" width="7.28515625" customWidth="1"/>
    <col min="12509" max="12510" width="8.28515625" customWidth="1"/>
    <col min="12511" max="12511" width="4.42578125" customWidth="1"/>
    <col min="12512" max="12513" width="8.28515625" customWidth="1"/>
    <col min="12514" max="12516" width="7.28515625" customWidth="1"/>
    <col min="12517" max="12518" width="8.28515625" customWidth="1"/>
    <col min="12519" max="12520" width="7.28515625" customWidth="1"/>
    <col min="12521" max="12522" width="8.28515625" customWidth="1"/>
    <col min="12523" max="12523" width="7.28515625" customWidth="1"/>
    <col min="12524" max="12525" width="8.28515625" customWidth="1"/>
    <col min="12526" max="12527" width="7.28515625" customWidth="1"/>
    <col min="12528" max="12529" width="8.28515625" customWidth="1"/>
    <col min="12530" max="12530" width="3.85546875" customWidth="1"/>
    <col min="12531" max="12531" width="10" customWidth="1"/>
    <col min="12532" max="12532" width="20.7109375" customWidth="1"/>
    <col min="12744" max="12744" width="5.85546875" customWidth="1"/>
    <col min="12745" max="12747" width="25.7109375" customWidth="1"/>
    <col min="12748" max="12749" width="8.28515625" customWidth="1"/>
    <col min="12750" max="12752" width="7.28515625" customWidth="1"/>
    <col min="12753" max="12754" width="8.28515625" customWidth="1"/>
    <col min="12755" max="12757" width="7.28515625" customWidth="1"/>
    <col min="12758" max="12759" width="8.28515625" customWidth="1"/>
    <col min="12760" max="12761" width="7.28515625" customWidth="1"/>
    <col min="12762" max="12763" width="8.28515625" customWidth="1"/>
    <col min="12764" max="12764" width="7.28515625" customWidth="1"/>
    <col min="12765" max="12766" width="8.28515625" customWidth="1"/>
    <col min="12767" max="12767" width="4.42578125" customWidth="1"/>
    <col min="12768" max="12769" width="8.28515625" customWidth="1"/>
    <col min="12770" max="12772" width="7.28515625" customWidth="1"/>
    <col min="12773" max="12774" width="8.28515625" customWidth="1"/>
    <col min="12775" max="12776" width="7.28515625" customWidth="1"/>
    <col min="12777" max="12778" width="8.28515625" customWidth="1"/>
    <col min="12779" max="12779" width="7.28515625" customWidth="1"/>
    <col min="12780" max="12781" width="8.28515625" customWidth="1"/>
    <col min="12782" max="12783" width="7.28515625" customWidth="1"/>
    <col min="12784" max="12785" width="8.28515625" customWidth="1"/>
    <col min="12786" max="12786" width="3.85546875" customWidth="1"/>
    <col min="12787" max="12787" width="10" customWidth="1"/>
    <col min="12788" max="12788" width="20.7109375" customWidth="1"/>
    <col min="13000" max="13000" width="5.85546875" customWidth="1"/>
    <col min="13001" max="13003" width="25.7109375" customWidth="1"/>
    <col min="13004" max="13005" width="8.28515625" customWidth="1"/>
    <col min="13006" max="13008" width="7.28515625" customWidth="1"/>
    <col min="13009" max="13010" width="8.28515625" customWidth="1"/>
    <col min="13011" max="13013" width="7.28515625" customWidth="1"/>
    <col min="13014" max="13015" width="8.28515625" customWidth="1"/>
    <col min="13016" max="13017" width="7.28515625" customWidth="1"/>
    <col min="13018" max="13019" width="8.28515625" customWidth="1"/>
    <col min="13020" max="13020" width="7.28515625" customWidth="1"/>
    <col min="13021" max="13022" width="8.28515625" customWidth="1"/>
    <col min="13023" max="13023" width="4.42578125" customWidth="1"/>
    <col min="13024" max="13025" width="8.28515625" customWidth="1"/>
    <col min="13026" max="13028" width="7.28515625" customWidth="1"/>
    <col min="13029" max="13030" width="8.28515625" customWidth="1"/>
    <col min="13031" max="13032" width="7.28515625" customWidth="1"/>
    <col min="13033" max="13034" width="8.28515625" customWidth="1"/>
    <col min="13035" max="13035" width="7.28515625" customWidth="1"/>
    <col min="13036" max="13037" width="8.28515625" customWidth="1"/>
    <col min="13038" max="13039" width="7.28515625" customWidth="1"/>
    <col min="13040" max="13041" width="8.28515625" customWidth="1"/>
    <col min="13042" max="13042" width="3.85546875" customWidth="1"/>
    <col min="13043" max="13043" width="10" customWidth="1"/>
    <col min="13044" max="13044" width="20.7109375" customWidth="1"/>
    <col min="13256" max="13256" width="5.85546875" customWidth="1"/>
    <col min="13257" max="13259" width="25.7109375" customWidth="1"/>
    <col min="13260" max="13261" width="8.28515625" customWidth="1"/>
    <col min="13262" max="13264" width="7.28515625" customWidth="1"/>
    <col min="13265" max="13266" width="8.28515625" customWidth="1"/>
    <col min="13267" max="13269" width="7.28515625" customWidth="1"/>
    <col min="13270" max="13271" width="8.28515625" customWidth="1"/>
    <col min="13272" max="13273" width="7.28515625" customWidth="1"/>
    <col min="13274" max="13275" width="8.28515625" customWidth="1"/>
    <col min="13276" max="13276" width="7.28515625" customWidth="1"/>
    <col min="13277" max="13278" width="8.28515625" customWidth="1"/>
    <col min="13279" max="13279" width="4.42578125" customWidth="1"/>
    <col min="13280" max="13281" width="8.28515625" customWidth="1"/>
    <col min="13282" max="13284" width="7.28515625" customWidth="1"/>
    <col min="13285" max="13286" width="8.28515625" customWidth="1"/>
    <col min="13287" max="13288" width="7.28515625" customWidth="1"/>
    <col min="13289" max="13290" width="8.28515625" customWidth="1"/>
    <col min="13291" max="13291" width="7.28515625" customWidth="1"/>
    <col min="13292" max="13293" width="8.28515625" customWidth="1"/>
    <col min="13294" max="13295" width="7.28515625" customWidth="1"/>
    <col min="13296" max="13297" width="8.28515625" customWidth="1"/>
    <col min="13298" max="13298" width="3.85546875" customWidth="1"/>
    <col min="13299" max="13299" width="10" customWidth="1"/>
    <col min="13300" max="13300" width="20.7109375" customWidth="1"/>
    <col min="13512" max="13512" width="5.85546875" customWidth="1"/>
    <col min="13513" max="13515" width="25.7109375" customWidth="1"/>
    <col min="13516" max="13517" width="8.28515625" customWidth="1"/>
    <col min="13518" max="13520" width="7.28515625" customWidth="1"/>
    <col min="13521" max="13522" width="8.28515625" customWidth="1"/>
    <col min="13523" max="13525" width="7.28515625" customWidth="1"/>
    <col min="13526" max="13527" width="8.28515625" customWidth="1"/>
    <col min="13528" max="13529" width="7.28515625" customWidth="1"/>
    <col min="13530" max="13531" width="8.28515625" customWidth="1"/>
    <col min="13532" max="13532" width="7.28515625" customWidth="1"/>
    <col min="13533" max="13534" width="8.28515625" customWidth="1"/>
    <col min="13535" max="13535" width="4.42578125" customWidth="1"/>
    <col min="13536" max="13537" width="8.28515625" customWidth="1"/>
    <col min="13538" max="13540" width="7.28515625" customWidth="1"/>
    <col min="13541" max="13542" width="8.28515625" customWidth="1"/>
    <col min="13543" max="13544" width="7.28515625" customWidth="1"/>
    <col min="13545" max="13546" width="8.28515625" customWidth="1"/>
    <col min="13547" max="13547" width="7.28515625" customWidth="1"/>
    <col min="13548" max="13549" width="8.28515625" customWidth="1"/>
    <col min="13550" max="13551" width="7.28515625" customWidth="1"/>
    <col min="13552" max="13553" width="8.28515625" customWidth="1"/>
    <col min="13554" max="13554" width="3.85546875" customWidth="1"/>
    <col min="13555" max="13555" width="10" customWidth="1"/>
    <col min="13556" max="13556" width="20.7109375" customWidth="1"/>
    <col min="13768" max="13768" width="5.85546875" customWidth="1"/>
    <col min="13769" max="13771" width="25.7109375" customWidth="1"/>
    <col min="13772" max="13773" width="8.28515625" customWidth="1"/>
    <col min="13774" max="13776" width="7.28515625" customWidth="1"/>
    <col min="13777" max="13778" width="8.28515625" customWidth="1"/>
    <col min="13779" max="13781" width="7.28515625" customWidth="1"/>
    <col min="13782" max="13783" width="8.28515625" customWidth="1"/>
    <col min="13784" max="13785" width="7.28515625" customWidth="1"/>
    <col min="13786" max="13787" width="8.28515625" customWidth="1"/>
    <col min="13788" max="13788" width="7.28515625" customWidth="1"/>
    <col min="13789" max="13790" width="8.28515625" customWidth="1"/>
    <col min="13791" max="13791" width="4.42578125" customWidth="1"/>
    <col min="13792" max="13793" width="8.28515625" customWidth="1"/>
    <col min="13794" max="13796" width="7.28515625" customWidth="1"/>
    <col min="13797" max="13798" width="8.28515625" customWidth="1"/>
    <col min="13799" max="13800" width="7.28515625" customWidth="1"/>
    <col min="13801" max="13802" width="8.28515625" customWidth="1"/>
    <col min="13803" max="13803" width="7.28515625" customWidth="1"/>
    <col min="13804" max="13805" width="8.28515625" customWidth="1"/>
    <col min="13806" max="13807" width="7.28515625" customWidth="1"/>
    <col min="13808" max="13809" width="8.28515625" customWidth="1"/>
    <col min="13810" max="13810" width="3.85546875" customWidth="1"/>
    <col min="13811" max="13811" width="10" customWidth="1"/>
    <col min="13812" max="13812" width="20.7109375" customWidth="1"/>
    <col min="14024" max="14024" width="5.85546875" customWidth="1"/>
    <col min="14025" max="14027" width="25.7109375" customWidth="1"/>
    <col min="14028" max="14029" width="8.28515625" customWidth="1"/>
    <col min="14030" max="14032" width="7.28515625" customWidth="1"/>
    <col min="14033" max="14034" width="8.28515625" customWidth="1"/>
    <col min="14035" max="14037" width="7.28515625" customWidth="1"/>
    <col min="14038" max="14039" width="8.28515625" customWidth="1"/>
    <col min="14040" max="14041" width="7.28515625" customWidth="1"/>
    <col min="14042" max="14043" width="8.28515625" customWidth="1"/>
    <col min="14044" max="14044" width="7.28515625" customWidth="1"/>
    <col min="14045" max="14046" width="8.28515625" customWidth="1"/>
    <col min="14047" max="14047" width="4.42578125" customWidth="1"/>
    <col min="14048" max="14049" width="8.28515625" customWidth="1"/>
    <col min="14050" max="14052" width="7.28515625" customWidth="1"/>
    <col min="14053" max="14054" width="8.28515625" customWidth="1"/>
    <col min="14055" max="14056" width="7.28515625" customWidth="1"/>
    <col min="14057" max="14058" width="8.28515625" customWidth="1"/>
    <col min="14059" max="14059" width="7.28515625" customWidth="1"/>
    <col min="14060" max="14061" width="8.28515625" customWidth="1"/>
    <col min="14062" max="14063" width="7.28515625" customWidth="1"/>
    <col min="14064" max="14065" width="8.28515625" customWidth="1"/>
    <col min="14066" max="14066" width="3.85546875" customWidth="1"/>
    <col min="14067" max="14067" width="10" customWidth="1"/>
    <col min="14068" max="14068" width="20.7109375" customWidth="1"/>
    <col min="14280" max="14280" width="5.85546875" customWidth="1"/>
    <col min="14281" max="14283" width="25.7109375" customWidth="1"/>
    <col min="14284" max="14285" width="8.28515625" customWidth="1"/>
    <col min="14286" max="14288" width="7.28515625" customWidth="1"/>
    <col min="14289" max="14290" width="8.28515625" customWidth="1"/>
    <col min="14291" max="14293" width="7.28515625" customWidth="1"/>
    <col min="14294" max="14295" width="8.28515625" customWidth="1"/>
    <col min="14296" max="14297" width="7.28515625" customWidth="1"/>
    <col min="14298" max="14299" width="8.28515625" customWidth="1"/>
    <col min="14300" max="14300" width="7.28515625" customWidth="1"/>
    <col min="14301" max="14302" width="8.28515625" customWidth="1"/>
    <col min="14303" max="14303" width="4.42578125" customWidth="1"/>
    <col min="14304" max="14305" width="8.28515625" customWidth="1"/>
    <col min="14306" max="14308" width="7.28515625" customWidth="1"/>
    <col min="14309" max="14310" width="8.28515625" customWidth="1"/>
    <col min="14311" max="14312" width="7.28515625" customWidth="1"/>
    <col min="14313" max="14314" width="8.28515625" customWidth="1"/>
    <col min="14315" max="14315" width="7.28515625" customWidth="1"/>
    <col min="14316" max="14317" width="8.28515625" customWidth="1"/>
    <col min="14318" max="14319" width="7.28515625" customWidth="1"/>
    <col min="14320" max="14321" width="8.28515625" customWidth="1"/>
    <col min="14322" max="14322" width="3.85546875" customWidth="1"/>
    <col min="14323" max="14323" width="10" customWidth="1"/>
    <col min="14324" max="14324" width="20.7109375" customWidth="1"/>
    <col min="14536" max="14536" width="5.85546875" customWidth="1"/>
    <col min="14537" max="14539" width="25.7109375" customWidth="1"/>
    <col min="14540" max="14541" width="8.28515625" customWidth="1"/>
    <col min="14542" max="14544" width="7.28515625" customWidth="1"/>
    <col min="14545" max="14546" width="8.28515625" customWidth="1"/>
    <col min="14547" max="14549" width="7.28515625" customWidth="1"/>
    <col min="14550" max="14551" width="8.28515625" customWidth="1"/>
    <col min="14552" max="14553" width="7.28515625" customWidth="1"/>
    <col min="14554" max="14555" width="8.28515625" customWidth="1"/>
    <col min="14556" max="14556" width="7.28515625" customWidth="1"/>
    <col min="14557" max="14558" width="8.28515625" customWidth="1"/>
    <col min="14559" max="14559" width="4.42578125" customWidth="1"/>
    <col min="14560" max="14561" width="8.28515625" customWidth="1"/>
    <col min="14562" max="14564" width="7.28515625" customWidth="1"/>
    <col min="14565" max="14566" width="8.28515625" customWidth="1"/>
    <col min="14567" max="14568" width="7.28515625" customWidth="1"/>
    <col min="14569" max="14570" width="8.28515625" customWidth="1"/>
    <col min="14571" max="14571" width="7.28515625" customWidth="1"/>
    <col min="14572" max="14573" width="8.28515625" customWidth="1"/>
    <col min="14574" max="14575" width="7.28515625" customWidth="1"/>
    <col min="14576" max="14577" width="8.28515625" customWidth="1"/>
    <col min="14578" max="14578" width="3.85546875" customWidth="1"/>
    <col min="14579" max="14579" width="10" customWidth="1"/>
    <col min="14580" max="14580" width="20.7109375" customWidth="1"/>
    <col min="14792" max="14792" width="5.85546875" customWidth="1"/>
    <col min="14793" max="14795" width="25.7109375" customWidth="1"/>
    <col min="14796" max="14797" width="8.28515625" customWidth="1"/>
    <col min="14798" max="14800" width="7.28515625" customWidth="1"/>
    <col min="14801" max="14802" width="8.28515625" customWidth="1"/>
    <col min="14803" max="14805" width="7.28515625" customWidth="1"/>
    <col min="14806" max="14807" width="8.28515625" customWidth="1"/>
    <col min="14808" max="14809" width="7.28515625" customWidth="1"/>
    <col min="14810" max="14811" width="8.28515625" customWidth="1"/>
    <col min="14812" max="14812" width="7.28515625" customWidth="1"/>
    <col min="14813" max="14814" width="8.28515625" customWidth="1"/>
    <col min="14815" max="14815" width="4.42578125" customWidth="1"/>
    <col min="14816" max="14817" width="8.28515625" customWidth="1"/>
    <col min="14818" max="14820" width="7.28515625" customWidth="1"/>
    <col min="14821" max="14822" width="8.28515625" customWidth="1"/>
    <col min="14823" max="14824" width="7.28515625" customWidth="1"/>
    <col min="14825" max="14826" width="8.28515625" customWidth="1"/>
    <col min="14827" max="14827" width="7.28515625" customWidth="1"/>
    <col min="14828" max="14829" width="8.28515625" customWidth="1"/>
    <col min="14830" max="14831" width="7.28515625" customWidth="1"/>
    <col min="14832" max="14833" width="8.28515625" customWidth="1"/>
    <col min="14834" max="14834" width="3.85546875" customWidth="1"/>
    <col min="14835" max="14835" width="10" customWidth="1"/>
    <col min="14836" max="14836" width="20.7109375" customWidth="1"/>
    <col min="15048" max="15048" width="5.85546875" customWidth="1"/>
    <col min="15049" max="15051" width="25.7109375" customWidth="1"/>
    <col min="15052" max="15053" width="8.28515625" customWidth="1"/>
    <col min="15054" max="15056" width="7.28515625" customWidth="1"/>
    <col min="15057" max="15058" width="8.28515625" customWidth="1"/>
    <col min="15059" max="15061" width="7.28515625" customWidth="1"/>
    <col min="15062" max="15063" width="8.28515625" customWidth="1"/>
    <col min="15064" max="15065" width="7.28515625" customWidth="1"/>
    <col min="15066" max="15067" width="8.28515625" customWidth="1"/>
    <col min="15068" max="15068" width="7.28515625" customWidth="1"/>
    <col min="15069" max="15070" width="8.28515625" customWidth="1"/>
    <col min="15071" max="15071" width="4.42578125" customWidth="1"/>
    <col min="15072" max="15073" width="8.28515625" customWidth="1"/>
    <col min="15074" max="15076" width="7.28515625" customWidth="1"/>
    <col min="15077" max="15078" width="8.28515625" customWidth="1"/>
    <col min="15079" max="15080" width="7.28515625" customWidth="1"/>
    <col min="15081" max="15082" width="8.28515625" customWidth="1"/>
    <col min="15083" max="15083" width="7.28515625" customWidth="1"/>
    <col min="15084" max="15085" width="8.28515625" customWidth="1"/>
    <col min="15086" max="15087" width="7.28515625" customWidth="1"/>
    <col min="15088" max="15089" width="8.28515625" customWidth="1"/>
    <col min="15090" max="15090" width="3.85546875" customWidth="1"/>
    <col min="15091" max="15091" width="10" customWidth="1"/>
    <col min="15092" max="15092" width="20.7109375" customWidth="1"/>
    <col min="15304" max="15304" width="5.85546875" customWidth="1"/>
    <col min="15305" max="15307" width="25.7109375" customWidth="1"/>
    <col min="15308" max="15309" width="8.28515625" customWidth="1"/>
    <col min="15310" max="15312" width="7.28515625" customWidth="1"/>
    <col min="15313" max="15314" width="8.28515625" customWidth="1"/>
    <col min="15315" max="15317" width="7.28515625" customWidth="1"/>
    <col min="15318" max="15319" width="8.28515625" customWidth="1"/>
    <col min="15320" max="15321" width="7.28515625" customWidth="1"/>
    <col min="15322" max="15323" width="8.28515625" customWidth="1"/>
    <col min="15324" max="15324" width="7.28515625" customWidth="1"/>
    <col min="15325" max="15326" width="8.28515625" customWidth="1"/>
    <col min="15327" max="15327" width="4.42578125" customWidth="1"/>
    <col min="15328" max="15329" width="8.28515625" customWidth="1"/>
    <col min="15330" max="15332" width="7.28515625" customWidth="1"/>
    <col min="15333" max="15334" width="8.28515625" customWidth="1"/>
    <col min="15335" max="15336" width="7.28515625" customWidth="1"/>
    <col min="15337" max="15338" width="8.28515625" customWidth="1"/>
    <col min="15339" max="15339" width="7.28515625" customWidth="1"/>
    <col min="15340" max="15341" width="8.28515625" customWidth="1"/>
    <col min="15342" max="15343" width="7.28515625" customWidth="1"/>
    <col min="15344" max="15345" width="8.28515625" customWidth="1"/>
    <col min="15346" max="15346" width="3.85546875" customWidth="1"/>
    <col min="15347" max="15347" width="10" customWidth="1"/>
    <col min="15348" max="15348" width="20.7109375" customWidth="1"/>
    <col min="15560" max="15560" width="5.85546875" customWidth="1"/>
    <col min="15561" max="15563" width="25.7109375" customWidth="1"/>
    <col min="15564" max="15565" width="8.28515625" customWidth="1"/>
    <col min="15566" max="15568" width="7.28515625" customWidth="1"/>
    <col min="15569" max="15570" width="8.28515625" customWidth="1"/>
    <col min="15571" max="15573" width="7.28515625" customWidth="1"/>
    <col min="15574" max="15575" width="8.28515625" customWidth="1"/>
    <col min="15576" max="15577" width="7.28515625" customWidth="1"/>
    <col min="15578" max="15579" width="8.28515625" customWidth="1"/>
    <col min="15580" max="15580" width="7.28515625" customWidth="1"/>
    <col min="15581" max="15582" width="8.28515625" customWidth="1"/>
    <col min="15583" max="15583" width="4.42578125" customWidth="1"/>
    <col min="15584" max="15585" width="8.28515625" customWidth="1"/>
    <col min="15586" max="15588" width="7.28515625" customWidth="1"/>
    <col min="15589" max="15590" width="8.28515625" customWidth="1"/>
    <col min="15591" max="15592" width="7.28515625" customWidth="1"/>
    <col min="15593" max="15594" width="8.28515625" customWidth="1"/>
    <col min="15595" max="15595" width="7.28515625" customWidth="1"/>
    <col min="15596" max="15597" width="8.28515625" customWidth="1"/>
    <col min="15598" max="15599" width="7.28515625" customWidth="1"/>
    <col min="15600" max="15601" width="8.28515625" customWidth="1"/>
    <col min="15602" max="15602" width="3.85546875" customWidth="1"/>
    <col min="15603" max="15603" width="10" customWidth="1"/>
    <col min="15604" max="15604" width="20.7109375" customWidth="1"/>
    <col min="15816" max="15816" width="5.85546875" customWidth="1"/>
    <col min="15817" max="15819" width="25.7109375" customWidth="1"/>
    <col min="15820" max="15821" width="8.28515625" customWidth="1"/>
    <col min="15822" max="15824" width="7.28515625" customWidth="1"/>
    <col min="15825" max="15826" width="8.28515625" customWidth="1"/>
    <col min="15827" max="15829" width="7.28515625" customWidth="1"/>
    <col min="15830" max="15831" width="8.28515625" customWidth="1"/>
    <col min="15832" max="15833" width="7.28515625" customWidth="1"/>
    <col min="15834" max="15835" width="8.28515625" customWidth="1"/>
    <col min="15836" max="15836" width="7.28515625" customWidth="1"/>
    <col min="15837" max="15838" width="8.28515625" customWidth="1"/>
    <col min="15839" max="15839" width="4.42578125" customWidth="1"/>
    <col min="15840" max="15841" width="8.28515625" customWidth="1"/>
    <col min="15842" max="15844" width="7.28515625" customWidth="1"/>
    <col min="15845" max="15846" width="8.28515625" customWidth="1"/>
    <col min="15847" max="15848" width="7.28515625" customWidth="1"/>
    <col min="15849" max="15850" width="8.28515625" customWidth="1"/>
    <col min="15851" max="15851" width="7.28515625" customWidth="1"/>
    <col min="15852" max="15853" width="8.28515625" customWidth="1"/>
    <col min="15854" max="15855" width="7.28515625" customWidth="1"/>
    <col min="15856" max="15857" width="8.28515625" customWidth="1"/>
    <col min="15858" max="15858" width="3.85546875" customWidth="1"/>
    <col min="15859" max="15859" width="10" customWidth="1"/>
    <col min="15860" max="15860" width="20.7109375" customWidth="1"/>
    <col min="16072" max="16072" width="5.85546875" customWidth="1"/>
    <col min="16073" max="16075" width="25.7109375" customWidth="1"/>
    <col min="16076" max="16077" width="8.28515625" customWidth="1"/>
    <col min="16078" max="16080" width="7.28515625" customWidth="1"/>
    <col min="16081" max="16082" width="8.28515625" customWidth="1"/>
    <col min="16083" max="16085" width="7.28515625" customWidth="1"/>
    <col min="16086" max="16087" width="8.28515625" customWidth="1"/>
    <col min="16088" max="16089" width="7.28515625" customWidth="1"/>
    <col min="16090" max="16091" width="8.28515625" customWidth="1"/>
    <col min="16092" max="16092" width="7.28515625" customWidth="1"/>
    <col min="16093" max="16094" width="8.28515625" customWidth="1"/>
    <col min="16095" max="16095" width="4.42578125" customWidth="1"/>
    <col min="16096" max="16097" width="8.28515625" customWidth="1"/>
    <col min="16098" max="16100" width="7.28515625" customWidth="1"/>
    <col min="16101" max="16102" width="8.28515625" customWidth="1"/>
    <col min="16103" max="16104" width="7.28515625" customWidth="1"/>
    <col min="16105" max="16106" width="8.28515625" customWidth="1"/>
    <col min="16107" max="16107" width="7.28515625" customWidth="1"/>
    <col min="16108" max="16109" width="8.28515625" customWidth="1"/>
    <col min="16110" max="16111" width="7.28515625" customWidth="1"/>
    <col min="16112" max="16113" width="8.28515625" customWidth="1"/>
    <col min="16114" max="16114" width="3.85546875" customWidth="1"/>
    <col min="16115" max="16115" width="10" customWidth="1"/>
    <col min="16116" max="16116" width="20.7109375" customWidth="1"/>
  </cols>
  <sheetData>
    <row r="1" spans="1:46" s="6" customFormat="1" ht="18.75">
      <c r="A1" s="1" t="s">
        <v>0</v>
      </c>
      <c r="B1" s="1"/>
      <c r="C1" s="1"/>
      <c r="D1" s="1"/>
      <c r="E1" s="1"/>
      <c r="F1" s="1"/>
      <c r="G1" s="1"/>
      <c r="H1" s="1"/>
      <c r="I1" s="53"/>
      <c r="J1" s="2"/>
      <c r="K1" s="3"/>
      <c r="L1" s="3"/>
      <c r="M1" s="3"/>
      <c r="N1" s="4"/>
      <c r="O1" s="3"/>
      <c r="P1" s="3"/>
      <c r="Q1" s="4"/>
      <c r="R1" s="57"/>
      <c r="S1" s="57"/>
      <c r="T1" s="57"/>
      <c r="U1" s="57"/>
      <c r="V1" s="50"/>
      <c r="W1" s="3"/>
      <c r="X1" s="5"/>
      <c r="Y1" s="5"/>
      <c r="Z1" s="5"/>
      <c r="AA1" s="61"/>
      <c r="AF1" s="61"/>
      <c r="AI1" s="61"/>
      <c r="AJ1" s="61"/>
      <c r="AK1" s="61"/>
      <c r="AL1" s="61"/>
      <c r="AM1" s="61"/>
      <c r="AN1" s="61"/>
      <c r="AP1" s="61"/>
      <c r="AQ1" s="61"/>
      <c r="AS1" s="7"/>
    </row>
    <row r="2" spans="1:46" s="6" customFormat="1" ht="33">
      <c r="A2" s="1" t="s">
        <v>1</v>
      </c>
      <c r="B2" s="1"/>
      <c r="C2" s="1"/>
      <c r="D2" s="1"/>
      <c r="E2" s="1"/>
      <c r="F2" s="1"/>
      <c r="G2" s="1"/>
      <c r="H2" s="1"/>
      <c r="I2" s="53"/>
      <c r="J2" s="2"/>
      <c r="K2" s="3"/>
      <c r="L2" s="3"/>
      <c r="M2" s="105"/>
      <c r="N2" s="106"/>
      <c r="O2" s="105"/>
      <c r="P2" s="105"/>
      <c r="Q2" s="107"/>
      <c r="R2" s="108"/>
      <c r="S2" s="108"/>
      <c r="T2" s="108"/>
      <c r="U2" s="108"/>
      <c r="V2" s="109" t="s">
        <v>354</v>
      </c>
      <c r="W2" s="109"/>
      <c r="X2" s="110"/>
      <c r="Y2" s="110"/>
      <c r="Z2" s="110"/>
      <c r="AA2" s="111"/>
      <c r="AB2" s="112"/>
      <c r="AC2" s="113"/>
      <c r="AD2" s="113"/>
      <c r="AE2" s="113"/>
      <c r="AF2" s="114"/>
      <c r="AI2" s="61"/>
      <c r="AJ2" s="61"/>
      <c r="AK2" s="61"/>
      <c r="AL2" s="61"/>
      <c r="AM2" s="61"/>
      <c r="AN2" s="61"/>
      <c r="AP2" s="61"/>
      <c r="AQ2" s="61"/>
      <c r="AS2" s="7"/>
    </row>
    <row r="3" spans="1:46" s="6" customFormat="1" ht="25.5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3"/>
      <c r="L3" s="51"/>
      <c r="M3" s="115"/>
      <c r="N3" s="115"/>
      <c r="O3" s="115"/>
      <c r="P3" s="115"/>
      <c r="Q3" s="60"/>
      <c r="R3" s="116"/>
      <c r="S3" s="116"/>
      <c r="T3" s="116"/>
      <c r="U3" s="117"/>
      <c r="V3" s="115"/>
      <c r="W3" s="117"/>
      <c r="X3" s="117"/>
      <c r="Y3" s="105"/>
      <c r="Z3" s="105"/>
      <c r="AA3" s="66"/>
      <c r="AB3" s="8"/>
      <c r="AC3" s="115"/>
      <c r="AD3" s="115"/>
      <c r="AE3" s="115"/>
      <c r="AF3" s="115"/>
      <c r="AG3" s="51"/>
      <c r="AH3" s="58"/>
      <c r="AI3" s="59"/>
      <c r="AJ3" s="59"/>
      <c r="AK3" s="59"/>
      <c r="AL3" s="52"/>
      <c r="AM3" s="54"/>
      <c r="AN3" s="52"/>
      <c r="AO3" s="50"/>
      <c r="AP3" s="8"/>
      <c r="AQ3" s="61"/>
      <c r="AS3" s="7"/>
    </row>
    <row r="4" spans="1:46" s="6" customFormat="1" ht="22.5">
      <c r="A4" s="9"/>
      <c r="B4" s="10"/>
      <c r="N4" s="56"/>
      <c r="O4" s="56"/>
      <c r="P4" s="56"/>
      <c r="Q4" s="60"/>
      <c r="R4" s="60"/>
      <c r="S4" s="60"/>
      <c r="T4" s="61"/>
      <c r="AA4" s="61"/>
      <c r="AE4" s="56"/>
      <c r="AF4" s="56"/>
      <c r="AG4" s="56"/>
      <c r="AH4" s="60"/>
      <c r="AI4" s="60"/>
      <c r="AJ4" s="60"/>
      <c r="AK4" s="61"/>
      <c r="AQ4" s="61"/>
      <c r="AS4" s="7"/>
    </row>
    <row r="5" spans="1:46" s="6" customFormat="1" ht="18.75">
      <c r="A5" s="133" t="s">
        <v>135</v>
      </c>
      <c r="B5" s="133"/>
      <c r="C5" s="133"/>
      <c r="D5" s="133"/>
      <c r="E5" s="133"/>
      <c r="F5" s="133"/>
      <c r="G5" s="133"/>
      <c r="H5" s="133"/>
      <c r="I5" s="133"/>
      <c r="J5" s="133"/>
      <c r="K5" s="3"/>
      <c r="L5" s="3"/>
      <c r="M5" s="3"/>
      <c r="N5" s="4"/>
      <c r="O5" s="3"/>
      <c r="P5" s="3"/>
      <c r="Q5" s="4"/>
      <c r="R5" s="57"/>
      <c r="S5" s="57"/>
      <c r="T5" s="57"/>
      <c r="U5" s="57"/>
      <c r="V5" s="50"/>
      <c r="W5" s="3"/>
      <c r="X5" s="11"/>
      <c r="Y5" s="11"/>
      <c r="Z5" s="11"/>
      <c r="AA5" s="61"/>
      <c r="AF5" s="61"/>
      <c r="AI5" s="61"/>
      <c r="AJ5" s="61"/>
      <c r="AK5" s="61"/>
      <c r="AL5" s="61"/>
      <c r="AM5" s="61"/>
      <c r="AN5" s="61"/>
      <c r="AP5" s="61"/>
      <c r="AQ5" s="61"/>
      <c r="AS5" s="7"/>
    </row>
    <row r="6" spans="1:46" s="6" customFormat="1" ht="18.75">
      <c r="A6" s="12"/>
      <c r="B6" s="12"/>
      <c r="C6" s="12"/>
      <c r="D6" s="12"/>
      <c r="E6" s="12"/>
      <c r="F6" s="12"/>
      <c r="G6" s="12"/>
      <c r="H6" s="12"/>
      <c r="I6" s="13">
        <v>20</v>
      </c>
      <c r="J6" s="12"/>
      <c r="K6" s="3"/>
      <c r="L6" s="3"/>
      <c r="M6" s="3"/>
      <c r="N6" s="13">
        <v>6</v>
      </c>
      <c r="O6" s="3"/>
      <c r="P6" s="3"/>
      <c r="Q6" s="13">
        <v>2</v>
      </c>
      <c r="R6" s="57"/>
      <c r="S6" s="57"/>
      <c r="T6" s="57"/>
      <c r="U6" s="57"/>
      <c r="V6" s="13">
        <v>2</v>
      </c>
      <c r="W6" s="3"/>
      <c r="X6" s="16">
        <v>30</v>
      </c>
      <c r="Y6" s="11"/>
      <c r="Z6" s="11"/>
      <c r="AA6" s="13">
        <v>20</v>
      </c>
      <c r="AB6" s="12"/>
      <c r="AC6" s="3"/>
      <c r="AD6" s="3"/>
      <c r="AE6" s="3"/>
      <c r="AF6" s="13">
        <v>6</v>
      </c>
      <c r="AG6" s="3"/>
      <c r="AH6" s="3"/>
      <c r="AI6" s="13">
        <v>2</v>
      </c>
      <c r="AJ6" s="57"/>
      <c r="AK6" s="57"/>
      <c r="AL6" s="57"/>
      <c r="AM6" s="57"/>
      <c r="AN6" s="13">
        <v>2</v>
      </c>
      <c r="AO6" s="3"/>
      <c r="AP6" s="13">
        <v>30</v>
      </c>
      <c r="AQ6" s="13">
        <v>60</v>
      </c>
      <c r="AS6" s="7"/>
    </row>
    <row r="7" spans="1:46" s="18" customFormat="1" ht="15" customHeight="1">
      <c r="A7" s="134" t="s">
        <v>3</v>
      </c>
      <c r="B7" s="135"/>
      <c r="C7" s="135"/>
      <c r="D7" s="14"/>
      <c r="E7" s="14"/>
      <c r="F7" s="14"/>
      <c r="G7" s="14"/>
      <c r="H7" s="14"/>
      <c r="I7" s="15">
        <v>10</v>
      </c>
      <c r="J7" s="14">
        <v>3</v>
      </c>
      <c r="K7" s="14">
        <v>3</v>
      </c>
      <c r="L7" s="14">
        <v>2</v>
      </c>
      <c r="M7" s="14">
        <v>2</v>
      </c>
      <c r="N7" s="15">
        <v>4</v>
      </c>
      <c r="O7" s="14">
        <v>2</v>
      </c>
      <c r="P7" s="14">
        <v>2</v>
      </c>
      <c r="Q7" s="15">
        <v>1</v>
      </c>
      <c r="R7" s="62">
        <v>1</v>
      </c>
      <c r="S7" s="62">
        <v>1</v>
      </c>
      <c r="T7" s="62">
        <v>1</v>
      </c>
      <c r="U7" s="62">
        <v>1</v>
      </c>
      <c r="V7" s="15">
        <v>1</v>
      </c>
      <c r="W7" s="14">
        <v>1</v>
      </c>
      <c r="X7" s="16">
        <v>16</v>
      </c>
      <c r="Y7" s="136" t="s">
        <v>4</v>
      </c>
      <c r="Z7" s="86"/>
      <c r="AA7" s="15">
        <v>10</v>
      </c>
      <c r="AB7" s="14">
        <v>3</v>
      </c>
      <c r="AC7" s="14">
        <v>3</v>
      </c>
      <c r="AD7" s="14">
        <v>2</v>
      </c>
      <c r="AE7" s="14">
        <v>2</v>
      </c>
      <c r="AF7" s="15">
        <v>4</v>
      </c>
      <c r="AG7" s="14">
        <v>2</v>
      </c>
      <c r="AH7" s="14">
        <v>2</v>
      </c>
      <c r="AI7" s="15">
        <v>1</v>
      </c>
      <c r="AJ7" s="62">
        <v>1</v>
      </c>
      <c r="AK7" s="62">
        <v>1</v>
      </c>
      <c r="AL7" s="62">
        <v>1</v>
      </c>
      <c r="AM7" s="62">
        <v>1</v>
      </c>
      <c r="AN7" s="15">
        <v>1</v>
      </c>
      <c r="AO7" s="14">
        <v>1</v>
      </c>
      <c r="AP7" s="17">
        <v>16</v>
      </c>
      <c r="AQ7" s="16">
        <v>32</v>
      </c>
      <c r="AR7" s="130" t="s">
        <v>5</v>
      </c>
      <c r="AS7" s="130" t="s">
        <v>6</v>
      </c>
    </row>
    <row r="8" spans="1:46" s="24" customFormat="1" ht="60" customHeight="1">
      <c r="A8" s="19" t="s">
        <v>7</v>
      </c>
      <c r="B8" s="19" t="s">
        <v>8</v>
      </c>
      <c r="C8" s="19" t="s">
        <v>9</v>
      </c>
      <c r="D8" s="19" t="s">
        <v>10</v>
      </c>
      <c r="E8" s="19" t="s">
        <v>11</v>
      </c>
      <c r="F8" s="19" t="s">
        <v>12</v>
      </c>
      <c r="G8" s="19" t="s">
        <v>11</v>
      </c>
      <c r="H8" s="19" t="s">
        <v>12</v>
      </c>
      <c r="I8" s="21" t="s">
        <v>13</v>
      </c>
      <c r="J8" s="20" t="s">
        <v>136</v>
      </c>
      <c r="K8" s="20" t="s">
        <v>137</v>
      </c>
      <c r="L8" s="20" t="s">
        <v>138</v>
      </c>
      <c r="M8" s="20" t="s">
        <v>145</v>
      </c>
      <c r="N8" s="21" t="s">
        <v>14</v>
      </c>
      <c r="O8" s="20" t="s">
        <v>139</v>
      </c>
      <c r="P8" s="20" t="s">
        <v>348</v>
      </c>
      <c r="Q8" s="21" t="s">
        <v>15</v>
      </c>
      <c r="R8" s="63" t="s">
        <v>140</v>
      </c>
      <c r="S8" s="63" t="s">
        <v>349</v>
      </c>
      <c r="T8" s="63" t="s">
        <v>141</v>
      </c>
      <c r="U8" s="63" t="s">
        <v>16</v>
      </c>
      <c r="V8" s="21" t="s">
        <v>17</v>
      </c>
      <c r="W8" s="20" t="s">
        <v>18</v>
      </c>
      <c r="X8" s="21" t="s">
        <v>19</v>
      </c>
      <c r="Y8" s="136"/>
      <c r="Z8" s="86"/>
      <c r="AA8" s="21" t="s">
        <v>20</v>
      </c>
      <c r="AB8" s="20" t="s">
        <v>142</v>
      </c>
      <c r="AC8" s="20" t="s">
        <v>350</v>
      </c>
      <c r="AD8" s="20" t="s">
        <v>144</v>
      </c>
      <c r="AE8" s="20" t="s">
        <v>143</v>
      </c>
      <c r="AF8" s="21" t="s">
        <v>146</v>
      </c>
      <c r="AG8" s="20" t="s">
        <v>147</v>
      </c>
      <c r="AH8" s="20" t="s">
        <v>148</v>
      </c>
      <c r="AI8" s="21" t="s">
        <v>21</v>
      </c>
      <c r="AJ8" s="63" t="s">
        <v>149</v>
      </c>
      <c r="AK8" s="63" t="s">
        <v>150</v>
      </c>
      <c r="AL8" s="63" t="s">
        <v>151</v>
      </c>
      <c r="AM8" s="63" t="s">
        <v>152</v>
      </c>
      <c r="AN8" s="21" t="s">
        <v>153</v>
      </c>
      <c r="AO8" s="20" t="s">
        <v>22</v>
      </c>
      <c r="AP8" s="22" t="s">
        <v>23</v>
      </c>
      <c r="AQ8" s="23" t="s">
        <v>24</v>
      </c>
      <c r="AR8" s="131"/>
      <c r="AS8" s="131"/>
    </row>
    <row r="9" spans="1:46" s="31" customFormat="1" ht="24.95" customHeight="1">
      <c r="A9" s="25">
        <v>1</v>
      </c>
      <c r="B9" s="39" t="s">
        <v>154</v>
      </c>
      <c r="C9" s="39" t="s">
        <v>155</v>
      </c>
      <c r="D9" s="39" t="s">
        <v>122</v>
      </c>
      <c r="E9" s="26" t="s">
        <v>26</v>
      </c>
      <c r="F9" s="26" t="s">
        <v>27</v>
      </c>
      <c r="G9" s="39" t="s">
        <v>288</v>
      </c>
      <c r="H9" s="39" t="s">
        <v>30</v>
      </c>
      <c r="I9" s="46">
        <f>((J9*3)+(K9*3)+(L9*2)+(M9*2))/10</f>
        <v>10.725</v>
      </c>
      <c r="J9" s="27">
        <v>11</v>
      </c>
      <c r="K9" s="27">
        <v>9.25</v>
      </c>
      <c r="L9" s="27">
        <v>10</v>
      </c>
      <c r="M9" s="27">
        <v>13.25</v>
      </c>
      <c r="N9" s="46">
        <f>((O9*2)+(P9*2))/4</f>
        <v>12</v>
      </c>
      <c r="O9" s="27">
        <v>12.5</v>
      </c>
      <c r="P9" s="27">
        <v>11.5</v>
      </c>
      <c r="Q9" s="46">
        <f>(R9+S9+T9+U9)</f>
        <v>8.75</v>
      </c>
      <c r="R9" s="34">
        <v>8.75</v>
      </c>
      <c r="S9" s="34"/>
      <c r="T9" s="34"/>
      <c r="U9" s="34"/>
      <c r="V9" s="46">
        <f>W9</f>
        <v>8.5</v>
      </c>
      <c r="W9" s="27">
        <v>8.5</v>
      </c>
      <c r="X9" s="46">
        <f>((I9*10)+(N9*4)+(Q9*1)+(V9*1))/16</f>
        <v>10.78125</v>
      </c>
      <c r="Y9" s="28">
        <f>IF(X9&gt;=10,30,SUM(#REF!+#REF!+#REF!+#REF!+#REF!+#REF!+#REF!))</f>
        <v>30</v>
      </c>
      <c r="Z9" s="87"/>
      <c r="AA9" s="46">
        <f>((AB9*3)+(AC9*3)+(AD9*2)+(AE9*2))/10</f>
        <v>11.41</v>
      </c>
      <c r="AB9" s="27">
        <v>12.37</v>
      </c>
      <c r="AC9" s="27">
        <v>10.25</v>
      </c>
      <c r="AD9" s="27">
        <v>9.3699999999999992</v>
      </c>
      <c r="AE9" s="27">
        <v>13.75</v>
      </c>
      <c r="AF9" s="46">
        <f>((AG9*2)+(AH9*2))/4</f>
        <v>8</v>
      </c>
      <c r="AG9" s="27">
        <v>8.75</v>
      </c>
      <c r="AH9" s="27">
        <v>7.25</v>
      </c>
      <c r="AI9" s="46">
        <f>(AJ9+AK9+AL9+AM9)</f>
        <v>8.75</v>
      </c>
      <c r="AJ9" s="34">
        <v>8.75</v>
      </c>
      <c r="AK9" s="34"/>
      <c r="AL9" s="34"/>
      <c r="AM9" s="34"/>
      <c r="AN9" s="46">
        <f>AO9</f>
        <v>12.5</v>
      </c>
      <c r="AO9" s="27">
        <v>12.5</v>
      </c>
      <c r="AP9" s="49">
        <f>((AA9*10)+(AF9*4)+(AI9*1)+(AN9*1))/16</f>
        <v>10.459375</v>
      </c>
      <c r="AQ9" s="46">
        <f t="shared" ref="AQ9:AQ40" si="0">(X9+AP9)/2</f>
        <v>10.620312500000001</v>
      </c>
      <c r="AR9" s="29" t="str">
        <f>IF(AQ9&gt;=10,"Admis/ Sess 1","Rattrapge")</f>
        <v>Admis/ Sess 1</v>
      </c>
      <c r="AS9" s="30" t="e">
        <f>Y9+#REF!</f>
        <v>#REF!</v>
      </c>
    </row>
    <row r="10" spans="1:46" s="31" customFormat="1" ht="24.95" customHeight="1">
      <c r="A10" s="25">
        <v>2</v>
      </c>
      <c r="B10" s="39" t="s">
        <v>156</v>
      </c>
      <c r="C10" s="39" t="s">
        <v>157</v>
      </c>
      <c r="D10" s="39" t="s">
        <v>158</v>
      </c>
      <c r="E10" s="26" t="s">
        <v>29</v>
      </c>
      <c r="F10" s="26" t="s">
        <v>30</v>
      </c>
      <c r="G10" s="39" t="s">
        <v>121</v>
      </c>
      <c r="H10" s="39" t="s">
        <v>50</v>
      </c>
      <c r="I10" s="46">
        <f t="shared" ref="I10:I65" si="1">((J10*3)+(K10*3)+(L10*2)+(M10*2))/10</f>
        <v>11.55</v>
      </c>
      <c r="J10" s="27">
        <v>10.75</v>
      </c>
      <c r="K10" s="27">
        <v>9.75</v>
      </c>
      <c r="L10" s="27">
        <v>12</v>
      </c>
      <c r="M10" s="27">
        <v>15</v>
      </c>
      <c r="N10" s="46">
        <f t="shared" ref="N10:N65" si="2">((O10*2)+(P10*2))/4</f>
        <v>10.5</v>
      </c>
      <c r="O10" s="27">
        <v>10.75</v>
      </c>
      <c r="P10" s="27">
        <v>10.25</v>
      </c>
      <c r="Q10" s="46">
        <f t="shared" ref="Q10:Q65" si="3">(R10+S10+T10+U10)</f>
        <v>11.25</v>
      </c>
      <c r="R10" s="34">
        <v>11.25</v>
      </c>
      <c r="S10" s="34"/>
      <c r="T10" s="34"/>
      <c r="U10" s="34"/>
      <c r="V10" s="46">
        <f t="shared" ref="V10:V65" si="4">W10</f>
        <v>9</v>
      </c>
      <c r="W10" s="27">
        <v>9</v>
      </c>
      <c r="X10" s="46">
        <f t="shared" ref="X10:X65" si="5">((I10*10)+(N10*4)+(Q10*1)+(V10*1))/16</f>
        <v>11.109375</v>
      </c>
      <c r="Y10" s="28">
        <f>IF(X10&gt;=10,30,SUM(#REF!+#REF!+#REF!+#REF!+#REF!+#REF!+#REF!))</f>
        <v>30</v>
      </c>
      <c r="Z10" s="87"/>
      <c r="AA10" s="46">
        <f t="shared" ref="AA10:AA65" si="6">((AB10*3)+(AC10*3)+(AD10*2)+(AE10*2))/10</f>
        <v>11.086</v>
      </c>
      <c r="AB10" s="27">
        <v>13.62</v>
      </c>
      <c r="AC10" s="27">
        <v>10</v>
      </c>
      <c r="AD10" s="27">
        <v>6.75</v>
      </c>
      <c r="AE10" s="27">
        <v>13.25</v>
      </c>
      <c r="AF10" s="46">
        <f t="shared" ref="AF10:AF65" si="7">((AG10*2)+(AH10*2))/4</f>
        <v>9.5</v>
      </c>
      <c r="AG10" s="27">
        <v>10.25</v>
      </c>
      <c r="AH10" s="27">
        <v>8.75</v>
      </c>
      <c r="AI10" s="46">
        <f t="shared" ref="AI10:AI65" si="8">(AJ10+AK10+AL10+AM10)</f>
        <v>10.25</v>
      </c>
      <c r="AJ10" s="34">
        <v>10.25</v>
      </c>
      <c r="AK10" s="34"/>
      <c r="AL10" s="34"/>
      <c r="AM10" s="34"/>
      <c r="AN10" s="46">
        <f t="shared" ref="AN10:AN65" si="9">AO10</f>
        <v>9</v>
      </c>
      <c r="AO10" s="27">
        <v>9</v>
      </c>
      <c r="AP10" s="49">
        <f t="shared" ref="AP10:AP65" si="10">((AA10*10)+(AF10*4)+(AI10*1)+(AN10*1))/16</f>
        <v>10.506875000000001</v>
      </c>
      <c r="AQ10" s="46">
        <f t="shared" si="0"/>
        <v>10.808125</v>
      </c>
      <c r="AR10" s="29" t="str">
        <f t="shared" ref="AR10:AR65" si="11">IF(AQ10&gt;=10,"Admis/ Sess 1","Rattrapge")</f>
        <v>Admis/ Sess 1</v>
      </c>
      <c r="AS10" s="30" t="e">
        <f>Y10+#REF!</f>
        <v>#REF!</v>
      </c>
    </row>
    <row r="11" spans="1:46" s="31" customFormat="1" ht="24.95" customHeight="1">
      <c r="A11" s="25">
        <v>3</v>
      </c>
      <c r="B11" s="39" t="s">
        <v>159</v>
      </c>
      <c r="C11" s="39" t="s">
        <v>39</v>
      </c>
      <c r="D11" s="39" t="s">
        <v>160</v>
      </c>
      <c r="E11" s="26" t="s">
        <v>31</v>
      </c>
      <c r="F11" s="26" t="s">
        <v>32</v>
      </c>
      <c r="G11" s="39" t="s">
        <v>289</v>
      </c>
      <c r="H11" s="39" t="s">
        <v>34</v>
      </c>
      <c r="I11" s="46">
        <f t="shared" si="1"/>
        <v>12.75</v>
      </c>
      <c r="J11" s="27">
        <v>14.5</v>
      </c>
      <c r="K11" s="27">
        <v>11.5</v>
      </c>
      <c r="L11" s="27">
        <v>10</v>
      </c>
      <c r="M11" s="27">
        <v>14.75</v>
      </c>
      <c r="N11" s="46">
        <f t="shared" si="2"/>
        <v>9.125</v>
      </c>
      <c r="O11" s="27">
        <v>10.75</v>
      </c>
      <c r="P11" s="27">
        <v>7.5</v>
      </c>
      <c r="Q11" s="46">
        <f t="shared" si="3"/>
        <v>15.25</v>
      </c>
      <c r="R11" s="34">
        <v>15.25</v>
      </c>
      <c r="S11" s="34"/>
      <c r="T11" s="34"/>
      <c r="U11" s="34"/>
      <c r="V11" s="46">
        <f t="shared" si="4"/>
        <v>10</v>
      </c>
      <c r="W11" s="27">
        <v>10</v>
      </c>
      <c r="X11" s="46">
        <f t="shared" si="5"/>
        <v>11.828125</v>
      </c>
      <c r="Y11" s="28">
        <f>IF(X11&gt;=10,30,SUM(#REF!+#REF!+#REF!+#REF!+#REF!+#REF!+#REF!))</f>
        <v>30</v>
      </c>
      <c r="Z11" s="87"/>
      <c r="AA11" s="46">
        <f t="shared" si="6"/>
        <v>13.424000000000001</v>
      </c>
      <c r="AB11" s="27">
        <v>14</v>
      </c>
      <c r="AC11" s="27">
        <v>10</v>
      </c>
      <c r="AD11" s="27">
        <v>16.12</v>
      </c>
      <c r="AE11" s="27">
        <v>15</v>
      </c>
      <c r="AF11" s="46">
        <f t="shared" si="7"/>
        <v>10.875</v>
      </c>
      <c r="AG11" s="27">
        <v>12.25</v>
      </c>
      <c r="AH11" s="27">
        <v>9.5</v>
      </c>
      <c r="AI11" s="46">
        <f t="shared" si="8"/>
        <v>13.25</v>
      </c>
      <c r="AJ11" s="34">
        <v>13.25</v>
      </c>
      <c r="AK11" s="34"/>
      <c r="AL11" s="34"/>
      <c r="AM11" s="34"/>
      <c r="AN11" s="46">
        <f t="shared" si="9"/>
        <v>15.5</v>
      </c>
      <c r="AO11" s="27">
        <v>15.5</v>
      </c>
      <c r="AP11" s="49">
        <f t="shared" si="10"/>
        <v>12.905625000000001</v>
      </c>
      <c r="AQ11" s="46">
        <f t="shared" si="0"/>
        <v>12.366875</v>
      </c>
      <c r="AR11" s="29" t="str">
        <f t="shared" si="11"/>
        <v>Admis/ Sess 1</v>
      </c>
      <c r="AS11" s="30" t="e">
        <f>Y11+#REF!</f>
        <v>#REF!</v>
      </c>
    </row>
    <row r="12" spans="1:46" s="31" customFormat="1" ht="24.95" customHeight="1">
      <c r="A12" s="25">
        <v>4</v>
      </c>
      <c r="B12" s="39" t="s">
        <v>161</v>
      </c>
      <c r="C12" s="39" t="s">
        <v>162</v>
      </c>
      <c r="D12" s="39" t="s">
        <v>75</v>
      </c>
      <c r="E12" s="26" t="s">
        <v>33</v>
      </c>
      <c r="F12" s="26" t="s">
        <v>34</v>
      </c>
      <c r="G12" s="39" t="s">
        <v>290</v>
      </c>
      <c r="H12" s="39" t="s">
        <v>30</v>
      </c>
      <c r="I12" s="46">
        <f t="shared" si="1"/>
        <v>13.711000000000002</v>
      </c>
      <c r="J12" s="27">
        <v>16.5</v>
      </c>
      <c r="K12" s="27">
        <v>11.37</v>
      </c>
      <c r="L12" s="27">
        <v>12</v>
      </c>
      <c r="M12" s="27">
        <v>14.75</v>
      </c>
      <c r="N12" s="46">
        <f t="shared" si="2"/>
        <v>13.875</v>
      </c>
      <c r="O12" s="27">
        <v>13.75</v>
      </c>
      <c r="P12" s="27">
        <v>14</v>
      </c>
      <c r="Q12" s="46">
        <f t="shared" si="3"/>
        <v>15.75</v>
      </c>
      <c r="R12" s="34">
        <v>15.75</v>
      </c>
      <c r="S12" s="34"/>
      <c r="T12" s="34"/>
      <c r="U12" s="34"/>
      <c r="V12" s="46">
        <f t="shared" si="4"/>
        <v>13</v>
      </c>
      <c r="W12" s="27">
        <v>13</v>
      </c>
      <c r="X12" s="46">
        <f t="shared" si="5"/>
        <v>13.835000000000001</v>
      </c>
      <c r="Y12" s="28">
        <f>IF(X12&gt;=10,30,SUM(#REF!+#REF!+#REF!+#REF!+#REF!+#REF!+#REF!))</f>
        <v>30</v>
      </c>
      <c r="Z12" s="87"/>
      <c r="AA12" s="46">
        <f t="shared" si="6"/>
        <v>13.925000000000001</v>
      </c>
      <c r="AB12" s="27">
        <v>16</v>
      </c>
      <c r="AC12" s="27">
        <v>12.25</v>
      </c>
      <c r="AD12" s="27">
        <v>14.25</v>
      </c>
      <c r="AE12" s="27">
        <v>13</v>
      </c>
      <c r="AF12" s="46">
        <f t="shared" si="7"/>
        <v>12.625</v>
      </c>
      <c r="AG12" s="27">
        <v>12.25</v>
      </c>
      <c r="AH12" s="27">
        <v>13</v>
      </c>
      <c r="AI12" s="46">
        <f t="shared" si="8"/>
        <v>14.25</v>
      </c>
      <c r="AJ12" s="34">
        <v>14.25</v>
      </c>
      <c r="AK12" s="34"/>
      <c r="AL12" s="34"/>
      <c r="AM12" s="34"/>
      <c r="AN12" s="46">
        <f t="shared" si="9"/>
        <v>15</v>
      </c>
      <c r="AO12" s="27">
        <v>15</v>
      </c>
      <c r="AP12" s="49">
        <f t="shared" si="10"/>
        <v>13.6875</v>
      </c>
      <c r="AQ12" s="46">
        <f t="shared" si="0"/>
        <v>13.76125</v>
      </c>
      <c r="AR12" s="29" t="str">
        <f t="shared" si="11"/>
        <v>Admis/ Sess 1</v>
      </c>
      <c r="AS12" s="30" t="e">
        <f>Y12+#REF!</f>
        <v>#REF!</v>
      </c>
    </row>
    <row r="13" spans="1:46" s="31" customFormat="1" ht="24.95" customHeight="1">
      <c r="A13" s="25">
        <v>5</v>
      </c>
      <c r="B13" s="39" t="s">
        <v>163</v>
      </c>
      <c r="C13" s="39" t="s">
        <v>164</v>
      </c>
      <c r="D13" s="39" t="s">
        <v>125</v>
      </c>
      <c r="E13" s="26" t="s">
        <v>35</v>
      </c>
      <c r="F13" s="26" t="s">
        <v>30</v>
      </c>
      <c r="G13" s="39" t="s">
        <v>291</v>
      </c>
      <c r="H13" s="39" t="s">
        <v>118</v>
      </c>
      <c r="I13" s="46">
        <f t="shared" si="1"/>
        <v>10.050000000000001</v>
      </c>
      <c r="J13" s="91">
        <v>10</v>
      </c>
      <c r="K13" s="91">
        <v>11.5</v>
      </c>
      <c r="L13" s="27">
        <v>10</v>
      </c>
      <c r="M13" s="91">
        <v>8</v>
      </c>
      <c r="N13" s="46">
        <f t="shared" si="2"/>
        <v>8.5</v>
      </c>
      <c r="O13" s="27">
        <v>9.75</v>
      </c>
      <c r="P13" s="27">
        <v>7.25</v>
      </c>
      <c r="Q13" s="93">
        <f t="shared" si="3"/>
        <v>10.25</v>
      </c>
      <c r="R13" s="34">
        <v>10.25</v>
      </c>
      <c r="S13" s="34"/>
      <c r="T13" s="34"/>
      <c r="U13" s="34"/>
      <c r="V13" s="46">
        <f t="shared" si="4"/>
        <v>11.5</v>
      </c>
      <c r="W13" s="27">
        <v>11.5</v>
      </c>
      <c r="X13" s="46">
        <f t="shared" si="5"/>
        <v>9.765625</v>
      </c>
      <c r="Y13" s="28" t="e">
        <f>IF(X13&gt;=10,30,SUM(#REF!+#REF!+#REF!+#REF!+#REF!+#REF!+#REF!))</f>
        <v>#REF!</v>
      </c>
      <c r="Z13" s="87"/>
      <c r="AA13" s="46">
        <f t="shared" si="6"/>
        <v>11.8</v>
      </c>
      <c r="AB13" s="91">
        <v>12.25</v>
      </c>
      <c r="AC13" s="91">
        <v>9.75</v>
      </c>
      <c r="AD13" s="27">
        <v>13.5</v>
      </c>
      <c r="AE13" s="91">
        <v>12.5</v>
      </c>
      <c r="AF13" s="46">
        <f t="shared" si="7"/>
        <v>9.875</v>
      </c>
      <c r="AG13" s="91">
        <v>8.75</v>
      </c>
      <c r="AH13" s="27">
        <v>11</v>
      </c>
      <c r="AI13" s="46">
        <f t="shared" si="8"/>
        <v>8.75</v>
      </c>
      <c r="AJ13" s="34">
        <v>8.75</v>
      </c>
      <c r="AK13" s="34"/>
      <c r="AL13" s="34"/>
      <c r="AM13" s="34"/>
      <c r="AN13" s="46">
        <f t="shared" si="9"/>
        <v>12</v>
      </c>
      <c r="AO13" s="27">
        <v>12</v>
      </c>
      <c r="AP13" s="49">
        <f t="shared" si="10"/>
        <v>11.140625</v>
      </c>
      <c r="AQ13" s="46">
        <f t="shared" si="0"/>
        <v>10.453125</v>
      </c>
      <c r="AR13" s="101" t="str">
        <f>IF(AQ13&gt;=10,"Admis/ Sess 2","Rattrapge")</f>
        <v>Admis/ Sess 2</v>
      </c>
      <c r="AS13" s="100" t="e">
        <f>Y13+#REF!</f>
        <v>#REF!</v>
      </c>
    </row>
    <row r="14" spans="1:46" s="31" customFormat="1" ht="24.95" customHeight="1">
      <c r="A14" s="25">
        <v>6</v>
      </c>
      <c r="B14" s="39" t="s">
        <v>165</v>
      </c>
      <c r="C14" s="39" t="s">
        <v>166</v>
      </c>
      <c r="D14" s="39" t="s">
        <v>167</v>
      </c>
      <c r="E14" s="26" t="s">
        <v>36</v>
      </c>
      <c r="F14" s="26" t="s">
        <v>30</v>
      </c>
      <c r="G14" s="39" t="s">
        <v>292</v>
      </c>
      <c r="H14" s="39" t="s">
        <v>30</v>
      </c>
      <c r="I14" s="46">
        <f t="shared" si="1"/>
        <v>10.125</v>
      </c>
      <c r="J14" s="27">
        <v>11</v>
      </c>
      <c r="K14" s="27">
        <v>8.75</v>
      </c>
      <c r="L14" s="27">
        <v>10</v>
      </c>
      <c r="M14" s="27">
        <v>11</v>
      </c>
      <c r="N14" s="46">
        <f t="shared" si="2"/>
        <v>7.125</v>
      </c>
      <c r="O14" s="27">
        <v>6.5</v>
      </c>
      <c r="P14" s="27">
        <v>7.75</v>
      </c>
      <c r="Q14" s="46">
        <f t="shared" si="3"/>
        <v>9.5</v>
      </c>
      <c r="R14" s="34">
        <v>9.5</v>
      </c>
      <c r="S14" s="34"/>
      <c r="T14" s="34"/>
      <c r="U14" s="34"/>
      <c r="V14" s="46">
        <f>W14</f>
        <v>13</v>
      </c>
      <c r="W14" s="27">
        <v>13</v>
      </c>
      <c r="X14" s="46">
        <f t="shared" si="5"/>
        <v>9.515625</v>
      </c>
      <c r="Y14" s="28" t="e">
        <f>IF(X14&gt;=10,30,SUM(#REF!+#REF!+#REF!+#REF!+#REF!+#REF!+#REF!))</f>
        <v>#REF!</v>
      </c>
      <c r="Z14" s="87"/>
      <c r="AA14" s="46">
        <f t="shared" si="6"/>
        <v>9.41</v>
      </c>
      <c r="AB14" s="27">
        <v>7.37</v>
      </c>
      <c r="AC14" s="27">
        <v>8.75</v>
      </c>
      <c r="AD14" s="27">
        <v>9.3699999999999992</v>
      </c>
      <c r="AE14" s="27">
        <v>13.5</v>
      </c>
      <c r="AF14" s="46">
        <f t="shared" si="7"/>
        <v>8.125</v>
      </c>
      <c r="AG14" s="27">
        <v>6.5</v>
      </c>
      <c r="AH14" s="27">
        <v>9.75</v>
      </c>
      <c r="AI14" s="46">
        <f t="shared" si="8"/>
        <v>5</v>
      </c>
      <c r="AJ14" s="34">
        <v>5</v>
      </c>
      <c r="AK14" s="34"/>
      <c r="AL14" s="34"/>
      <c r="AM14" s="34"/>
      <c r="AN14" s="46">
        <f t="shared" si="9"/>
        <v>10.5</v>
      </c>
      <c r="AO14" s="27">
        <v>10.5</v>
      </c>
      <c r="AP14" s="49">
        <f t="shared" si="10"/>
        <v>8.8812499999999996</v>
      </c>
      <c r="AQ14" s="46">
        <f t="shared" si="0"/>
        <v>9.1984375000000007</v>
      </c>
      <c r="AR14" s="29" t="str">
        <f>IF(AQ14&gt;=10,"Admis/ Sess 1","Ajournée")</f>
        <v>Ajournée</v>
      </c>
      <c r="AS14" s="30" t="e">
        <f>Y14+#REF!</f>
        <v>#REF!</v>
      </c>
      <c r="AT14" s="31" t="s">
        <v>356</v>
      </c>
    </row>
    <row r="15" spans="1:46" s="31" customFormat="1" ht="24.95" customHeight="1">
      <c r="A15" s="25">
        <v>7</v>
      </c>
      <c r="B15" s="39" t="s">
        <v>168</v>
      </c>
      <c r="C15" s="39" t="s">
        <v>62</v>
      </c>
      <c r="D15" s="39" t="s">
        <v>169</v>
      </c>
      <c r="E15" s="26" t="s">
        <v>37</v>
      </c>
      <c r="F15" s="26" t="s">
        <v>38</v>
      </c>
      <c r="G15" s="39" t="s">
        <v>293</v>
      </c>
      <c r="H15" s="39" t="s">
        <v>38</v>
      </c>
      <c r="I15" s="46">
        <f t="shared" si="1"/>
        <v>10.15</v>
      </c>
      <c r="J15" s="27">
        <v>10.5</v>
      </c>
      <c r="K15" s="27">
        <v>9</v>
      </c>
      <c r="L15" s="27">
        <v>10</v>
      </c>
      <c r="M15" s="27">
        <v>11.5</v>
      </c>
      <c r="N15" s="46">
        <f t="shared" si="2"/>
        <v>10.5</v>
      </c>
      <c r="O15" s="27">
        <v>10.75</v>
      </c>
      <c r="P15" s="27">
        <v>10.25</v>
      </c>
      <c r="Q15" s="46">
        <f t="shared" si="3"/>
        <v>9.25</v>
      </c>
      <c r="R15" s="34">
        <v>9.25</v>
      </c>
      <c r="S15" s="34"/>
      <c r="T15" s="34"/>
      <c r="U15" s="34"/>
      <c r="V15" s="46">
        <f t="shared" si="4"/>
        <v>13.25</v>
      </c>
      <c r="W15" s="27">
        <v>13.25</v>
      </c>
      <c r="X15" s="46">
        <f t="shared" si="5"/>
        <v>10.375</v>
      </c>
      <c r="Y15" s="28">
        <f>IF(X15&gt;=10,30,SUM(#REF!+#REF!+#REF!+#REF!+#REF!+#REF!+#REF!))</f>
        <v>30</v>
      </c>
      <c r="Z15" s="87"/>
      <c r="AA15" s="46">
        <f t="shared" si="6"/>
        <v>11.675000000000001</v>
      </c>
      <c r="AB15" s="91">
        <v>12.75</v>
      </c>
      <c r="AC15" s="91">
        <v>12.5</v>
      </c>
      <c r="AD15" s="27">
        <v>10.5</v>
      </c>
      <c r="AE15" s="27">
        <v>10</v>
      </c>
      <c r="AF15" s="46">
        <f t="shared" si="7"/>
        <v>10.375</v>
      </c>
      <c r="AG15" s="91">
        <v>9.75</v>
      </c>
      <c r="AH15" s="91">
        <v>11</v>
      </c>
      <c r="AI15" s="46">
        <f t="shared" si="8"/>
        <v>7.75</v>
      </c>
      <c r="AJ15" s="34">
        <v>7.75</v>
      </c>
      <c r="AK15" s="34"/>
      <c r="AL15" s="34"/>
      <c r="AM15" s="34"/>
      <c r="AN15" s="46">
        <f t="shared" si="9"/>
        <v>13.5</v>
      </c>
      <c r="AO15" s="27">
        <v>13.5</v>
      </c>
      <c r="AP15" s="49">
        <f t="shared" si="10"/>
        <v>11.21875</v>
      </c>
      <c r="AQ15" s="46">
        <f t="shared" si="0"/>
        <v>10.796875</v>
      </c>
      <c r="AR15" s="101" t="str">
        <f>IF(AQ15&gt;=10,"Admis/ Sess 2","Rattrapge")</f>
        <v>Admis/ Sess 2</v>
      </c>
      <c r="AS15" s="100" t="e">
        <f>Y15+#REF!</f>
        <v>#REF!</v>
      </c>
    </row>
    <row r="16" spans="1:46" s="31" customFormat="1" ht="24.95" customHeight="1">
      <c r="A16" s="25">
        <v>8</v>
      </c>
      <c r="B16" s="39" t="s">
        <v>170</v>
      </c>
      <c r="C16" s="39" t="s">
        <v>171</v>
      </c>
      <c r="D16" s="39" t="s">
        <v>28</v>
      </c>
      <c r="E16" s="26" t="s">
        <v>41</v>
      </c>
      <c r="F16" s="26" t="s">
        <v>34</v>
      </c>
      <c r="G16" s="39" t="s">
        <v>294</v>
      </c>
      <c r="H16" s="39" t="s">
        <v>30</v>
      </c>
      <c r="I16" s="46">
        <f t="shared" si="1"/>
        <v>12.8</v>
      </c>
      <c r="J16" s="27">
        <v>16.75</v>
      </c>
      <c r="K16" s="27">
        <v>8.25</v>
      </c>
      <c r="L16" s="27">
        <v>11.25</v>
      </c>
      <c r="M16" s="27">
        <v>15.25</v>
      </c>
      <c r="N16" s="46">
        <f t="shared" si="2"/>
        <v>12.25</v>
      </c>
      <c r="O16" s="27">
        <v>12</v>
      </c>
      <c r="P16" s="27">
        <v>12.5</v>
      </c>
      <c r="Q16" s="46">
        <f t="shared" si="3"/>
        <v>12.5</v>
      </c>
      <c r="R16" s="34">
        <v>12.5</v>
      </c>
      <c r="S16" s="34"/>
      <c r="T16" s="34"/>
      <c r="U16" s="34"/>
      <c r="V16" s="46">
        <f t="shared" si="4"/>
        <v>8</v>
      </c>
      <c r="W16" s="27">
        <v>8</v>
      </c>
      <c r="X16" s="46">
        <f t="shared" si="5"/>
        <v>12.34375</v>
      </c>
      <c r="Y16" s="28">
        <f>IF(X16&gt;=10,30,SUM(#REF!+#REF!+#REF!+#REF!+#REF!+#REF!+#REF!))</f>
        <v>30</v>
      </c>
      <c r="Z16" s="87"/>
      <c r="AA16" s="46">
        <f t="shared" si="6"/>
        <v>12.875</v>
      </c>
      <c r="AB16" s="27">
        <v>16</v>
      </c>
      <c r="AC16" s="27">
        <v>10.75</v>
      </c>
      <c r="AD16" s="27">
        <v>10.25</v>
      </c>
      <c r="AE16" s="27">
        <v>14</v>
      </c>
      <c r="AF16" s="46">
        <f t="shared" si="7"/>
        <v>11.875</v>
      </c>
      <c r="AG16" s="27">
        <v>10</v>
      </c>
      <c r="AH16" s="27">
        <v>13.75</v>
      </c>
      <c r="AI16" s="46">
        <f t="shared" si="8"/>
        <v>10</v>
      </c>
      <c r="AJ16" s="34">
        <v>10</v>
      </c>
      <c r="AK16" s="34"/>
      <c r="AL16" s="34"/>
      <c r="AM16" s="34"/>
      <c r="AN16" s="46">
        <f t="shared" si="9"/>
        <v>10</v>
      </c>
      <c r="AO16" s="27">
        <v>10</v>
      </c>
      <c r="AP16" s="49">
        <f t="shared" si="10"/>
        <v>12.265625</v>
      </c>
      <c r="AQ16" s="46">
        <f t="shared" si="0"/>
        <v>12.3046875</v>
      </c>
      <c r="AR16" s="29" t="str">
        <f t="shared" si="11"/>
        <v>Admis/ Sess 1</v>
      </c>
      <c r="AS16" s="30" t="e">
        <f>Y16+#REF!</f>
        <v>#REF!</v>
      </c>
    </row>
    <row r="17" spans="1:45" s="76" customFormat="1" ht="22.5" customHeight="1">
      <c r="A17" s="67">
        <v>9</v>
      </c>
      <c r="B17" s="68" t="s">
        <v>172</v>
      </c>
      <c r="C17" s="77" t="s">
        <v>173</v>
      </c>
      <c r="D17" s="68" t="s">
        <v>174</v>
      </c>
      <c r="E17" s="69" t="s">
        <v>42</v>
      </c>
      <c r="F17" s="69" t="s">
        <v>30</v>
      </c>
      <c r="G17" s="68" t="s">
        <v>295</v>
      </c>
      <c r="H17" s="68" t="s">
        <v>123</v>
      </c>
      <c r="I17" s="70">
        <f t="shared" si="1"/>
        <v>7.9779999999999998</v>
      </c>
      <c r="J17" s="71">
        <v>7</v>
      </c>
      <c r="K17" s="71">
        <v>6.26</v>
      </c>
      <c r="L17" s="71">
        <v>10.75</v>
      </c>
      <c r="M17" s="71">
        <v>9.25</v>
      </c>
      <c r="N17" s="70">
        <f t="shared" si="2"/>
        <v>9.25</v>
      </c>
      <c r="O17" s="71">
        <v>8.5</v>
      </c>
      <c r="P17" s="71">
        <v>10</v>
      </c>
      <c r="Q17" s="70">
        <f t="shared" si="3"/>
        <v>9</v>
      </c>
      <c r="R17" s="71">
        <v>9</v>
      </c>
      <c r="S17" s="71"/>
      <c r="T17" s="71"/>
      <c r="U17" s="71"/>
      <c r="V17" s="70">
        <f t="shared" si="4"/>
        <v>11.5</v>
      </c>
      <c r="W17" s="71">
        <v>11.5</v>
      </c>
      <c r="X17" s="70">
        <f t="shared" si="5"/>
        <v>8.58</v>
      </c>
      <c r="Y17" s="72" t="e">
        <f>IF(X17&gt;=10,30,SUM(#REF!+#REF!+#REF!+#REF!+#REF!+#REF!+#REF!))</f>
        <v>#REF!</v>
      </c>
      <c r="Z17" s="88"/>
      <c r="AA17" s="70">
        <f t="shared" si="6"/>
        <v>6.65</v>
      </c>
      <c r="AB17" s="71">
        <v>10</v>
      </c>
      <c r="AC17" s="71">
        <v>5</v>
      </c>
      <c r="AD17" s="71">
        <v>6</v>
      </c>
      <c r="AE17" s="71">
        <v>4.75</v>
      </c>
      <c r="AF17" s="70">
        <f t="shared" si="7"/>
        <v>8.75</v>
      </c>
      <c r="AG17" s="92">
        <v>7.5</v>
      </c>
      <c r="AH17" s="71">
        <v>10</v>
      </c>
      <c r="AI17" s="70">
        <f t="shared" si="8"/>
        <v>6.5</v>
      </c>
      <c r="AJ17" s="92">
        <v>6.5</v>
      </c>
      <c r="AK17" s="71"/>
      <c r="AL17" s="71"/>
      <c r="AM17" s="71"/>
      <c r="AN17" s="70">
        <f t="shared" si="9"/>
        <v>12</v>
      </c>
      <c r="AO17" s="71">
        <v>12</v>
      </c>
      <c r="AP17" s="73">
        <f t="shared" si="10"/>
        <v>7.5</v>
      </c>
      <c r="AQ17" s="46">
        <f t="shared" si="0"/>
        <v>8.0399999999999991</v>
      </c>
      <c r="AR17" s="74" t="str">
        <f>IF(AQ17&gt;=10,"Admis/ Sess 1","Ajournée")</f>
        <v>Ajournée</v>
      </c>
      <c r="AS17" s="75" t="e">
        <f>Y17+#REF!</f>
        <v>#REF!</v>
      </c>
    </row>
    <row r="18" spans="1:45" s="31" customFormat="1" ht="24.95" customHeight="1">
      <c r="A18" s="25">
        <v>10</v>
      </c>
      <c r="B18" s="39" t="s">
        <v>175</v>
      </c>
      <c r="C18" s="39" t="s">
        <v>176</v>
      </c>
      <c r="D18" s="39" t="s">
        <v>40</v>
      </c>
      <c r="E18" s="26" t="s">
        <v>44</v>
      </c>
      <c r="F18" s="26" t="s">
        <v>45</v>
      </c>
      <c r="G18" s="39" t="s">
        <v>296</v>
      </c>
      <c r="H18" s="39" t="s">
        <v>30</v>
      </c>
      <c r="I18" s="46">
        <f t="shared" si="1"/>
        <v>11.5</v>
      </c>
      <c r="J18" s="27">
        <v>9.5</v>
      </c>
      <c r="K18" s="27">
        <v>9</v>
      </c>
      <c r="L18" s="27">
        <v>13.5</v>
      </c>
      <c r="M18" s="27">
        <v>16.25</v>
      </c>
      <c r="N18" s="46">
        <f t="shared" si="2"/>
        <v>9.5</v>
      </c>
      <c r="O18" s="27">
        <v>10.25</v>
      </c>
      <c r="P18" s="27">
        <v>8.75</v>
      </c>
      <c r="Q18" s="46">
        <f t="shared" si="3"/>
        <v>12</v>
      </c>
      <c r="R18" s="34">
        <v>12</v>
      </c>
      <c r="S18" s="34"/>
      <c r="T18" s="34"/>
      <c r="U18" s="34"/>
      <c r="V18" s="46">
        <f t="shared" si="4"/>
        <v>11</v>
      </c>
      <c r="W18" s="27">
        <v>11</v>
      </c>
      <c r="X18" s="46">
        <f t="shared" si="5"/>
        <v>11</v>
      </c>
      <c r="Y18" s="28">
        <f>IF(X18&gt;=10,30,SUM(#REF!+#REF!+#REF!+#REF!+#REF!+#REF!+#REF!))</f>
        <v>30</v>
      </c>
      <c r="Z18" s="87"/>
      <c r="AA18" s="46">
        <f t="shared" si="6"/>
        <v>11.4</v>
      </c>
      <c r="AB18" s="27">
        <v>12.75</v>
      </c>
      <c r="AC18" s="27">
        <v>9.25</v>
      </c>
      <c r="AD18" s="27">
        <v>10.25</v>
      </c>
      <c r="AE18" s="27">
        <v>13.75</v>
      </c>
      <c r="AF18" s="46">
        <f t="shared" si="7"/>
        <v>8.375</v>
      </c>
      <c r="AG18" s="34">
        <v>7.75</v>
      </c>
      <c r="AH18" s="27">
        <v>9</v>
      </c>
      <c r="AI18" s="46">
        <f t="shared" si="8"/>
        <v>8</v>
      </c>
      <c r="AJ18" s="34">
        <v>8</v>
      </c>
      <c r="AK18" s="34"/>
      <c r="AL18" s="34"/>
      <c r="AM18" s="34"/>
      <c r="AN18" s="46">
        <f t="shared" si="9"/>
        <v>8.5</v>
      </c>
      <c r="AO18" s="27">
        <v>8.5</v>
      </c>
      <c r="AP18" s="49">
        <f t="shared" si="10"/>
        <v>10.25</v>
      </c>
      <c r="AQ18" s="46">
        <f t="shared" si="0"/>
        <v>10.625</v>
      </c>
      <c r="AR18" s="29" t="str">
        <f t="shared" si="11"/>
        <v>Admis/ Sess 1</v>
      </c>
      <c r="AS18" s="30" t="e">
        <f>Y18+#REF!</f>
        <v>#REF!</v>
      </c>
    </row>
    <row r="19" spans="1:45" s="31" customFormat="1" ht="24.95" customHeight="1">
      <c r="A19" s="25">
        <v>11</v>
      </c>
      <c r="B19" s="39" t="s">
        <v>177</v>
      </c>
      <c r="C19" s="39" t="s">
        <v>178</v>
      </c>
      <c r="D19" s="39" t="s">
        <v>82</v>
      </c>
      <c r="E19" s="26" t="s">
        <v>46</v>
      </c>
      <c r="F19" s="26" t="s">
        <v>30</v>
      </c>
      <c r="G19" s="39" t="s">
        <v>297</v>
      </c>
      <c r="H19" s="39" t="s">
        <v>100</v>
      </c>
      <c r="I19" s="46">
        <f t="shared" si="1"/>
        <v>10.525</v>
      </c>
      <c r="J19" s="91">
        <v>11</v>
      </c>
      <c r="K19" s="91">
        <v>9.75</v>
      </c>
      <c r="L19" s="27">
        <v>10</v>
      </c>
      <c r="M19" s="27">
        <v>11.5</v>
      </c>
      <c r="N19" s="46">
        <f t="shared" si="2"/>
        <v>9.5</v>
      </c>
      <c r="O19" s="27">
        <v>11.5</v>
      </c>
      <c r="P19" s="27">
        <v>7.5</v>
      </c>
      <c r="Q19" s="46">
        <f t="shared" si="3"/>
        <v>9.25</v>
      </c>
      <c r="R19" s="34">
        <v>9.25</v>
      </c>
      <c r="S19" s="34"/>
      <c r="T19" s="34"/>
      <c r="U19" s="34"/>
      <c r="V19" s="46">
        <f t="shared" si="4"/>
        <v>13</v>
      </c>
      <c r="W19" s="27">
        <v>13</v>
      </c>
      <c r="X19" s="46">
        <f t="shared" si="5"/>
        <v>10.34375</v>
      </c>
      <c r="Y19" s="28">
        <f>IF(X19&gt;=10,30,SUM(#REF!+#REF!+#REF!+#REF!+#REF!+#REF!+#REF!))</f>
        <v>30</v>
      </c>
      <c r="Z19" s="87"/>
      <c r="AA19" s="46">
        <f t="shared" si="6"/>
        <v>10.411</v>
      </c>
      <c r="AB19" s="27">
        <v>12.87</v>
      </c>
      <c r="AC19" s="27">
        <v>8</v>
      </c>
      <c r="AD19" s="27">
        <v>11.5</v>
      </c>
      <c r="AE19" s="27">
        <v>9.25</v>
      </c>
      <c r="AF19" s="46">
        <f t="shared" si="7"/>
        <v>10.25</v>
      </c>
      <c r="AG19" s="27">
        <v>11.25</v>
      </c>
      <c r="AH19" s="27">
        <v>9.25</v>
      </c>
      <c r="AI19" s="46">
        <f t="shared" si="8"/>
        <v>7</v>
      </c>
      <c r="AJ19" s="34">
        <v>7</v>
      </c>
      <c r="AK19" s="34"/>
      <c r="AL19" s="34"/>
      <c r="AM19" s="34"/>
      <c r="AN19" s="46">
        <f t="shared" si="9"/>
        <v>10</v>
      </c>
      <c r="AO19" s="27">
        <v>10</v>
      </c>
      <c r="AP19" s="49">
        <f t="shared" si="10"/>
        <v>10.131875000000001</v>
      </c>
      <c r="AQ19" s="46">
        <f t="shared" si="0"/>
        <v>10.2378125</v>
      </c>
      <c r="AR19" s="101" t="str">
        <f>IF(AQ19&gt;=10,"Admis/ Sess 2","Rattrapge")</f>
        <v>Admis/ Sess 2</v>
      </c>
      <c r="AS19" s="100" t="e">
        <f>Y19+#REF!</f>
        <v>#REF!</v>
      </c>
    </row>
    <row r="20" spans="1:45" s="31" customFormat="1" ht="24.95" customHeight="1">
      <c r="A20" s="25">
        <v>12</v>
      </c>
      <c r="B20" s="39" t="s">
        <v>179</v>
      </c>
      <c r="C20" s="39" t="s">
        <v>180</v>
      </c>
      <c r="D20" s="39" t="s">
        <v>25</v>
      </c>
      <c r="E20" s="26" t="s">
        <v>47</v>
      </c>
      <c r="F20" s="26" t="s">
        <v>48</v>
      </c>
      <c r="G20" s="39" t="s">
        <v>298</v>
      </c>
      <c r="H20" s="39" t="s">
        <v>338</v>
      </c>
      <c r="I20" s="46">
        <f t="shared" si="1"/>
        <v>11.45</v>
      </c>
      <c r="J20" s="27">
        <v>11.5</v>
      </c>
      <c r="K20" s="27">
        <v>9</v>
      </c>
      <c r="L20" s="27">
        <v>11.75</v>
      </c>
      <c r="M20" s="27">
        <v>14.75</v>
      </c>
      <c r="N20" s="46">
        <f t="shared" si="2"/>
        <v>11.625</v>
      </c>
      <c r="O20" s="27">
        <v>10.25</v>
      </c>
      <c r="P20" s="27">
        <v>13</v>
      </c>
      <c r="Q20" s="46">
        <f t="shared" si="3"/>
        <v>9.75</v>
      </c>
      <c r="R20" s="34">
        <v>9.75</v>
      </c>
      <c r="S20" s="34"/>
      <c r="T20" s="34"/>
      <c r="U20" s="34"/>
      <c r="V20" s="46">
        <f t="shared" si="4"/>
        <v>15</v>
      </c>
      <c r="W20" s="27">
        <v>15</v>
      </c>
      <c r="X20" s="46">
        <f t="shared" si="5"/>
        <v>11.609375</v>
      </c>
      <c r="Y20" s="28">
        <f>IF(X20&gt;=10,30,SUM(#REF!+#REF!+#REF!+#REF!+#REF!+#REF!+#REF!))</f>
        <v>30</v>
      </c>
      <c r="Z20" s="87"/>
      <c r="AA20" s="46">
        <f t="shared" si="6"/>
        <v>11.324999999999999</v>
      </c>
      <c r="AB20" s="27">
        <v>12.25</v>
      </c>
      <c r="AC20" s="27">
        <v>9.5</v>
      </c>
      <c r="AD20" s="27">
        <v>11</v>
      </c>
      <c r="AE20" s="27">
        <v>13</v>
      </c>
      <c r="AF20" s="46">
        <f t="shared" si="7"/>
        <v>11.875</v>
      </c>
      <c r="AG20" s="27">
        <v>12</v>
      </c>
      <c r="AH20" s="27">
        <v>11.75</v>
      </c>
      <c r="AI20" s="46">
        <f t="shared" si="8"/>
        <v>9.75</v>
      </c>
      <c r="AJ20" s="34">
        <v>9.75</v>
      </c>
      <c r="AK20" s="34"/>
      <c r="AL20" s="34"/>
      <c r="AM20" s="34"/>
      <c r="AN20" s="46">
        <f t="shared" si="9"/>
        <v>11.5</v>
      </c>
      <c r="AO20" s="27">
        <v>11.5</v>
      </c>
      <c r="AP20" s="49">
        <f t="shared" si="10"/>
        <v>11.375</v>
      </c>
      <c r="AQ20" s="46">
        <f t="shared" si="0"/>
        <v>11.4921875</v>
      </c>
      <c r="AR20" s="29" t="str">
        <f t="shared" si="11"/>
        <v>Admis/ Sess 1</v>
      </c>
      <c r="AS20" s="30" t="e">
        <f>Y20+#REF!</f>
        <v>#REF!</v>
      </c>
    </row>
    <row r="21" spans="1:45" s="76" customFormat="1" ht="24.95" customHeight="1">
      <c r="A21" s="67">
        <v>13</v>
      </c>
      <c r="B21" s="68" t="s">
        <v>181</v>
      </c>
      <c r="C21" s="77" t="s">
        <v>182</v>
      </c>
      <c r="D21" s="68" t="s">
        <v>183</v>
      </c>
      <c r="E21" s="69" t="s">
        <v>49</v>
      </c>
      <c r="F21" s="69" t="s">
        <v>50</v>
      </c>
      <c r="G21" s="68" t="s">
        <v>299</v>
      </c>
      <c r="H21" s="68" t="s">
        <v>339</v>
      </c>
      <c r="I21" s="70">
        <f t="shared" si="1"/>
        <v>9.625</v>
      </c>
      <c r="J21" s="71">
        <v>8.25</v>
      </c>
      <c r="K21" s="71">
        <v>10.5</v>
      </c>
      <c r="L21" s="71">
        <v>10.25</v>
      </c>
      <c r="M21" s="71">
        <v>9.75</v>
      </c>
      <c r="N21" s="70">
        <f t="shared" si="2"/>
        <v>10.75</v>
      </c>
      <c r="O21" s="71">
        <v>11.5</v>
      </c>
      <c r="P21" s="71">
        <v>10</v>
      </c>
      <c r="Q21" s="70">
        <f t="shared" si="3"/>
        <v>8.75</v>
      </c>
      <c r="R21" s="71">
        <v>8.75</v>
      </c>
      <c r="S21" s="71"/>
      <c r="T21" s="71"/>
      <c r="U21" s="71"/>
      <c r="V21" s="70">
        <f t="shared" si="4"/>
        <v>14.25</v>
      </c>
      <c r="W21" s="71">
        <v>14.25</v>
      </c>
      <c r="X21" s="92">
        <f t="shared" si="5"/>
        <v>10.140625</v>
      </c>
      <c r="Y21" s="72">
        <f>IF(X21&gt;=10,30,SUM(#REF!+#REF!+#REF!+#REF!+#REF!+#REF!+#REF!))</f>
        <v>30</v>
      </c>
      <c r="Z21" s="88"/>
      <c r="AA21" s="70">
        <f t="shared" si="6"/>
        <v>10.923999999999999</v>
      </c>
      <c r="AB21" s="92">
        <v>10.5</v>
      </c>
      <c r="AC21" s="92">
        <v>10.5</v>
      </c>
      <c r="AD21" s="71">
        <v>14.12</v>
      </c>
      <c r="AE21" s="71">
        <v>9</v>
      </c>
      <c r="AF21" s="70">
        <f t="shared" si="7"/>
        <v>8.75</v>
      </c>
      <c r="AG21" s="71">
        <v>8</v>
      </c>
      <c r="AH21" s="71">
        <v>9.5</v>
      </c>
      <c r="AI21" s="70">
        <f t="shared" si="8"/>
        <v>5.75</v>
      </c>
      <c r="AJ21" s="71">
        <v>5.75</v>
      </c>
      <c r="AK21" s="71"/>
      <c r="AL21" s="71"/>
      <c r="AM21" s="71"/>
      <c r="AN21" s="70">
        <f t="shared" si="9"/>
        <v>13</v>
      </c>
      <c r="AO21" s="71">
        <v>13</v>
      </c>
      <c r="AP21" s="73">
        <f t="shared" si="10"/>
        <v>10.186875000000001</v>
      </c>
      <c r="AQ21" s="46">
        <f t="shared" si="0"/>
        <v>10.16375</v>
      </c>
      <c r="AR21" s="102" t="str">
        <f>IF(AQ21&gt;=10,"Admis/ Sess 2","Rattrapge")</f>
        <v>Admis/ Sess 2</v>
      </c>
      <c r="AS21" s="75" t="e">
        <f>Y21+#REF!</f>
        <v>#REF!</v>
      </c>
    </row>
    <row r="22" spans="1:45" s="45" customFormat="1" ht="24.95" customHeight="1">
      <c r="A22" s="40"/>
      <c r="B22" s="41" t="s">
        <v>345</v>
      </c>
      <c r="C22" s="41" t="s">
        <v>346</v>
      </c>
      <c r="D22" s="41" t="s">
        <v>347</v>
      </c>
      <c r="E22" s="42"/>
      <c r="F22" s="42"/>
      <c r="G22" s="41"/>
      <c r="H22" s="41"/>
      <c r="I22" s="46">
        <f t="shared" si="1"/>
        <v>10.5</v>
      </c>
      <c r="J22" s="34">
        <v>11</v>
      </c>
      <c r="K22" s="34">
        <v>10</v>
      </c>
      <c r="L22" s="34">
        <v>10</v>
      </c>
      <c r="M22" s="91">
        <v>11</v>
      </c>
      <c r="N22" s="46">
        <f t="shared" si="2"/>
        <v>8</v>
      </c>
      <c r="O22" s="34">
        <v>5</v>
      </c>
      <c r="P22" s="71">
        <v>11</v>
      </c>
      <c r="Q22" s="93">
        <f t="shared" si="3"/>
        <v>11</v>
      </c>
      <c r="R22" s="34">
        <v>11</v>
      </c>
      <c r="S22" s="34"/>
      <c r="T22" s="34"/>
      <c r="U22" s="34"/>
      <c r="V22" s="46">
        <f t="shared" si="4"/>
        <v>14</v>
      </c>
      <c r="W22" s="34">
        <v>14</v>
      </c>
      <c r="X22" s="46">
        <f t="shared" si="5"/>
        <v>10.125</v>
      </c>
      <c r="Y22" s="28">
        <f>IF(X22&gt;=10,30,SUM(#REF!+#REF!+#REF!+#REF!+#REF!+#REF!+#REF!))</f>
        <v>30</v>
      </c>
      <c r="Z22" s="87"/>
      <c r="AA22" s="46">
        <f t="shared" si="6"/>
        <v>9.1489999999999991</v>
      </c>
      <c r="AB22" s="34">
        <v>9.5</v>
      </c>
      <c r="AC22" s="34">
        <v>7.75</v>
      </c>
      <c r="AD22" s="34">
        <v>10.37</v>
      </c>
      <c r="AE22" s="34">
        <v>9.5</v>
      </c>
      <c r="AF22" s="46">
        <f t="shared" si="7"/>
        <v>11.96</v>
      </c>
      <c r="AG22" s="34">
        <v>12.67</v>
      </c>
      <c r="AH22" s="34">
        <v>11.25</v>
      </c>
      <c r="AI22" s="46">
        <f t="shared" si="8"/>
        <v>10.75</v>
      </c>
      <c r="AJ22" s="34">
        <v>10.75</v>
      </c>
      <c r="AK22" s="34"/>
      <c r="AL22" s="34"/>
      <c r="AM22" s="34"/>
      <c r="AN22" s="46">
        <f>AO22</f>
        <v>13.5</v>
      </c>
      <c r="AO22" s="34">
        <v>13.5</v>
      </c>
      <c r="AP22" s="49">
        <f t="shared" si="10"/>
        <v>10.223749999999999</v>
      </c>
      <c r="AQ22" s="46">
        <f t="shared" si="0"/>
        <v>10.174375</v>
      </c>
      <c r="AR22" s="101" t="str">
        <f>IF(AQ22&gt;=10,"Admis/ Sess 2","Rattrapge")</f>
        <v>Admis/ Sess 2</v>
      </c>
      <c r="AS22" s="100"/>
    </row>
    <row r="23" spans="1:45" s="45" customFormat="1" ht="24.95" customHeight="1">
      <c r="A23" s="40">
        <v>14</v>
      </c>
      <c r="B23" s="41" t="s">
        <v>184</v>
      </c>
      <c r="C23" s="41" t="s">
        <v>185</v>
      </c>
      <c r="D23" s="41" t="s">
        <v>43</v>
      </c>
      <c r="E23" s="42" t="s">
        <v>51</v>
      </c>
      <c r="F23" s="42" t="s">
        <v>52</v>
      </c>
      <c r="G23" s="41" t="s">
        <v>300</v>
      </c>
      <c r="H23" s="41" t="s">
        <v>50</v>
      </c>
      <c r="I23" s="46">
        <f t="shared" si="1"/>
        <v>5.8</v>
      </c>
      <c r="J23" s="91">
        <v>9</v>
      </c>
      <c r="K23" s="34">
        <v>5</v>
      </c>
      <c r="L23" s="34">
        <v>6.5</v>
      </c>
      <c r="M23" s="34">
        <v>1.5</v>
      </c>
      <c r="N23" s="46">
        <f t="shared" si="2"/>
        <v>9.375</v>
      </c>
      <c r="O23" s="34">
        <v>5.75</v>
      </c>
      <c r="P23" s="34">
        <v>13</v>
      </c>
      <c r="Q23" s="46">
        <f t="shared" si="3"/>
        <v>7.75</v>
      </c>
      <c r="R23" s="34">
        <v>7.75</v>
      </c>
      <c r="S23" s="34"/>
      <c r="T23" s="34"/>
      <c r="U23" s="34"/>
      <c r="V23" s="46">
        <f t="shared" si="4"/>
        <v>11.5</v>
      </c>
      <c r="W23" s="34">
        <v>11.5</v>
      </c>
      <c r="X23" s="46">
        <f t="shared" si="5"/>
        <v>7.171875</v>
      </c>
      <c r="Y23" s="28" t="e">
        <f>IF(X23&gt;=10,30,SUM(#REF!+#REF!+#REF!+#REF!+#REF!+#REF!+#REF!))</f>
        <v>#REF!</v>
      </c>
      <c r="Z23" s="87"/>
      <c r="AA23" s="46">
        <f t="shared" si="6"/>
        <v>2.5249999999999999</v>
      </c>
      <c r="AB23" s="34">
        <v>5.25</v>
      </c>
      <c r="AC23" s="34">
        <v>2</v>
      </c>
      <c r="AD23" s="34"/>
      <c r="AE23" s="34">
        <v>1.75</v>
      </c>
      <c r="AF23" s="46">
        <f t="shared" si="7"/>
        <v>5.5</v>
      </c>
      <c r="AG23" s="34">
        <v>4.25</v>
      </c>
      <c r="AH23" s="34">
        <v>6.75</v>
      </c>
      <c r="AI23" s="46">
        <f t="shared" si="8"/>
        <v>0</v>
      </c>
      <c r="AJ23" s="34"/>
      <c r="AK23" s="34"/>
      <c r="AL23" s="34"/>
      <c r="AM23" s="34"/>
      <c r="AN23" s="46">
        <f t="shared" si="9"/>
        <v>10.5</v>
      </c>
      <c r="AO23" s="34">
        <v>10.5</v>
      </c>
      <c r="AP23" s="49">
        <f t="shared" si="10"/>
        <v>3.609375</v>
      </c>
      <c r="AQ23" s="46">
        <f t="shared" si="0"/>
        <v>5.390625</v>
      </c>
      <c r="AR23" s="44" t="str">
        <f>IF(AQ23&gt;=10,"Admis/ Sess 1","Ajournée")</f>
        <v>Ajournée</v>
      </c>
      <c r="AS23" s="43" t="e">
        <f>Y23+#REF!</f>
        <v>#REF!</v>
      </c>
    </row>
    <row r="24" spans="1:45" s="31" customFormat="1" ht="23.25" customHeight="1">
      <c r="A24" s="25">
        <v>1</v>
      </c>
      <c r="B24" s="39" t="s">
        <v>186</v>
      </c>
      <c r="C24" s="39" t="s">
        <v>187</v>
      </c>
      <c r="D24" s="39" t="s">
        <v>122</v>
      </c>
      <c r="E24" s="26" t="s">
        <v>54</v>
      </c>
      <c r="F24" s="26" t="s">
        <v>50</v>
      </c>
      <c r="G24" s="39" t="s">
        <v>301</v>
      </c>
      <c r="H24" s="39" t="s">
        <v>50</v>
      </c>
      <c r="I24" s="46">
        <f t="shared" si="1"/>
        <v>10.125</v>
      </c>
      <c r="J24" s="27">
        <v>10</v>
      </c>
      <c r="K24" s="91">
        <v>9.25</v>
      </c>
      <c r="L24" s="91">
        <v>11.5</v>
      </c>
      <c r="M24" s="27">
        <v>10.25</v>
      </c>
      <c r="N24" s="46">
        <f t="shared" si="2"/>
        <v>9.375</v>
      </c>
      <c r="O24" s="27">
        <v>10.5</v>
      </c>
      <c r="P24" s="27">
        <v>8.25</v>
      </c>
      <c r="Q24" s="46">
        <f t="shared" si="3"/>
        <v>9.25</v>
      </c>
      <c r="R24" s="91">
        <v>9.25</v>
      </c>
      <c r="S24" s="34"/>
      <c r="T24" s="34"/>
      <c r="U24" s="34"/>
      <c r="V24" s="46">
        <f t="shared" si="4"/>
        <v>10</v>
      </c>
      <c r="W24" s="27">
        <v>10</v>
      </c>
      <c r="X24" s="46">
        <f t="shared" si="5"/>
        <v>9.875</v>
      </c>
      <c r="Y24" s="28" t="e">
        <f>IF(X24&gt;=10,30,SUM(#REF!+#REF!+#REF!+#REF!+#REF!+#REF!+#REF!))</f>
        <v>#REF!</v>
      </c>
      <c r="Z24" s="87"/>
      <c r="AA24" s="46">
        <f t="shared" si="6"/>
        <v>9.9489999999999998</v>
      </c>
      <c r="AB24" s="91">
        <v>12.5</v>
      </c>
      <c r="AC24" s="91">
        <v>8.75</v>
      </c>
      <c r="AD24" s="27">
        <v>6.87</v>
      </c>
      <c r="AE24" s="91">
        <v>11</v>
      </c>
      <c r="AF24" s="46">
        <f t="shared" si="7"/>
        <v>8.125</v>
      </c>
      <c r="AG24" s="91">
        <v>8</v>
      </c>
      <c r="AH24" s="91">
        <v>8.25</v>
      </c>
      <c r="AI24" s="46">
        <f t="shared" si="8"/>
        <v>6.5</v>
      </c>
      <c r="AJ24" s="34">
        <v>6.5</v>
      </c>
      <c r="AK24" s="34"/>
      <c r="AL24" s="34"/>
      <c r="AM24" s="34"/>
      <c r="AN24" s="46">
        <f t="shared" si="9"/>
        <v>12.5</v>
      </c>
      <c r="AO24" s="27">
        <v>12.5</v>
      </c>
      <c r="AP24" s="49">
        <f t="shared" si="10"/>
        <v>9.4368750000000006</v>
      </c>
      <c r="AQ24" s="46">
        <f t="shared" si="0"/>
        <v>9.6559375000000003</v>
      </c>
      <c r="AR24" s="29" t="str">
        <f>IF(AQ24&gt;=10,"Admis/ Sess 1","Ajournée")</f>
        <v>Ajournée</v>
      </c>
      <c r="AS24" s="30" t="e">
        <f>Y24+#REF!</f>
        <v>#REF!</v>
      </c>
    </row>
    <row r="25" spans="1:45" s="31" customFormat="1" ht="24.95" customHeight="1">
      <c r="A25" s="25">
        <v>16</v>
      </c>
      <c r="B25" s="39" t="s">
        <v>188</v>
      </c>
      <c r="C25" s="39" t="s">
        <v>189</v>
      </c>
      <c r="D25" s="39" t="s">
        <v>190</v>
      </c>
      <c r="E25" s="26" t="s">
        <v>55</v>
      </c>
      <c r="F25" s="26" t="s">
        <v>56</v>
      </c>
      <c r="G25" s="39" t="s">
        <v>302</v>
      </c>
      <c r="H25" s="39" t="s">
        <v>52</v>
      </c>
      <c r="I25" s="46">
        <f t="shared" si="1"/>
        <v>10.574999999999999</v>
      </c>
      <c r="J25" s="91">
        <v>10</v>
      </c>
      <c r="K25" s="91">
        <v>10.25</v>
      </c>
      <c r="L25" s="27">
        <v>10.5</v>
      </c>
      <c r="M25" s="27">
        <v>12</v>
      </c>
      <c r="N25" s="46">
        <f t="shared" si="2"/>
        <v>8.875</v>
      </c>
      <c r="O25" s="27">
        <v>10</v>
      </c>
      <c r="P25" s="27">
        <v>7.75</v>
      </c>
      <c r="Q25" s="46">
        <f t="shared" si="3"/>
        <v>8.25</v>
      </c>
      <c r="R25" s="34">
        <v>8.25</v>
      </c>
      <c r="S25" s="34"/>
      <c r="T25" s="34"/>
      <c r="U25" s="34"/>
      <c r="V25" s="46">
        <f t="shared" si="4"/>
        <v>10</v>
      </c>
      <c r="W25" s="27">
        <v>10</v>
      </c>
      <c r="X25" s="46">
        <f t="shared" si="5"/>
        <v>9.96875</v>
      </c>
      <c r="Y25" s="28" t="e">
        <f>IF(X25&gt;=10,30,SUM(#REF!+#REF!+#REF!+#REF!+#REF!+#REF!+#REF!))</f>
        <v>#REF!</v>
      </c>
      <c r="Z25" s="87"/>
      <c r="AA25" s="46">
        <f t="shared" si="6"/>
        <v>10.923999999999999</v>
      </c>
      <c r="AB25" s="91">
        <v>11</v>
      </c>
      <c r="AC25" s="27">
        <v>9.5</v>
      </c>
      <c r="AD25" s="91">
        <v>12.62</v>
      </c>
      <c r="AE25" s="27">
        <v>11.25</v>
      </c>
      <c r="AF25" s="46">
        <f t="shared" si="7"/>
        <v>10.125</v>
      </c>
      <c r="AG25" s="27">
        <v>8.5</v>
      </c>
      <c r="AH25" s="27">
        <v>11.75</v>
      </c>
      <c r="AI25" s="46">
        <f t="shared" si="8"/>
        <v>10</v>
      </c>
      <c r="AJ25" s="91">
        <v>10</v>
      </c>
      <c r="AK25" s="34"/>
      <c r="AL25" s="34"/>
      <c r="AM25" s="34"/>
      <c r="AN25" s="46">
        <f t="shared" si="9"/>
        <v>7</v>
      </c>
      <c r="AO25" s="27">
        <v>7</v>
      </c>
      <c r="AP25" s="49">
        <f t="shared" si="10"/>
        <v>10.421250000000001</v>
      </c>
      <c r="AQ25" s="46">
        <f t="shared" si="0"/>
        <v>10.195</v>
      </c>
      <c r="AR25" s="101" t="str">
        <f>IF(AQ25&gt;=10,"Admis/ Sess 2","Ajournée")</f>
        <v>Admis/ Sess 2</v>
      </c>
      <c r="AS25" s="30" t="e">
        <f>Y25+#REF!</f>
        <v>#REF!</v>
      </c>
    </row>
    <row r="26" spans="1:45" s="31" customFormat="1" ht="24.95" customHeight="1">
      <c r="A26" s="25">
        <v>17</v>
      </c>
      <c r="B26" s="39" t="s">
        <v>191</v>
      </c>
      <c r="C26" s="39" t="s">
        <v>192</v>
      </c>
      <c r="D26" s="39" t="s">
        <v>160</v>
      </c>
      <c r="E26" s="26" t="s">
        <v>57</v>
      </c>
      <c r="F26" s="26" t="s">
        <v>58</v>
      </c>
      <c r="G26" s="39" t="s">
        <v>131</v>
      </c>
      <c r="H26" s="39" t="s">
        <v>340</v>
      </c>
      <c r="I26" s="46">
        <f t="shared" si="1"/>
        <v>10.95</v>
      </c>
      <c r="J26" s="27">
        <v>10.5</v>
      </c>
      <c r="K26" s="27">
        <v>9.5</v>
      </c>
      <c r="L26" s="27">
        <v>8.5</v>
      </c>
      <c r="M26" s="27">
        <v>16.25</v>
      </c>
      <c r="N26" s="46">
        <f t="shared" si="2"/>
        <v>11.625</v>
      </c>
      <c r="O26" s="27">
        <v>10.75</v>
      </c>
      <c r="P26" s="27">
        <v>12.5</v>
      </c>
      <c r="Q26" s="93">
        <f t="shared" si="3"/>
        <v>11.5</v>
      </c>
      <c r="R26" s="34">
        <v>11.5</v>
      </c>
      <c r="S26" s="34"/>
      <c r="T26" s="34"/>
      <c r="U26" s="34"/>
      <c r="V26" s="46">
        <f t="shared" si="4"/>
        <v>11.5</v>
      </c>
      <c r="W26" s="27">
        <v>11.5</v>
      </c>
      <c r="X26" s="46">
        <f t="shared" si="5"/>
        <v>11.1875</v>
      </c>
      <c r="Y26" s="28">
        <f>IF(X26&gt;=10,30,SUM(#REF!+#REF!+#REF!+#REF!+#REF!+#REF!+#REF!))</f>
        <v>30</v>
      </c>
      <c r="Z26" s="87"/>
      <c r="AA26" s="46">
        <f t="shared" si="6"/>
        <v>11.086</v>
      </c>
      <c r="AB26" s="27">
        <v>11.12</v>
      </c>
      <c r="AC26" s="27">
        <v>9.5</v>
      </c>
      <c r="AD26" s="27">
        <v>8.5</v>
      </c>
      <c r="AE26" s="27">
        <v>16</v>
      </c>
      <c r="AF26" s="46">
        <f t="shared" si="7"/>
        <v>11.25</v>
      </c>
      <c r="AG26" s="27">
        <v>10</v>
      </c>
      <c r="AH26" s="27">
        <v>12.5</v>
      </c>
      <c r="AI26" s="46">
        <f t="shared" si="8"/>
        <v>9.25</v>
      </c>
      <c r="AJ26" s="34">
        <v>9.25</v>
      </c>
      <c r="AK26" s="34"/>
      <c r="AL26" s="34"/>
      <c r="AM26" s="34"/>
      <c r="AN26" s="46">
        <f t="shared" si="9"/>
        <v>4.5</v>
      </c>
      <c r="AO26" s="27">
        <v>4.5</v>
      </c>
      <c r="AP26" s="49">
        <f t="shared" si="10"/>
        <v>10.600625000000001</v>
      </c>
      <c r="AQ26" s="93">
        <f t="shared" si="0"/>
        <v>10.8940625</v>
      </c>
      <c r="AR26" s="29" t="str">
        <f t="shared" si="11"/>
        <v>Admis/ Sess 1</v>
      </c>
      <c r="AS26" s="30" t="e">
        <f>Y26+#REF!</f>
        <v>#REF!</v>
      </c>
    </row>
    <row r="27" spans="1:45" s="31" customFormat="1" ht="24.95" customHeight="1">
      <c r="A27" s="25">
        <v>18</v>
      </c>
      <c r="B27" s="39" t="s">
        <v>193</v>
      </c>
      <c r="C27" s="39" t="s">
        <v>194</v>
      </c>
      <c r="D27" s="39" t="s">
        <v>195</v>
      </c>
      <c r="E27" s="26" t="s">
        <v>59</v>
      </c>
      <c r="F27" s="26" t="s">
        <v>50</v>
      </c>
      <c r="G27" s="39" t="s">
        <v>303</v>
      </c>
      <c r="H27" s="39" t="s">
        <v>118</v>
      </c>
      <c r="I27" s="46">
        <f>((J27*3)+(K27*3)+(L27*2)+(M27*2))/10</f>
        <v>11.475</v>
      </c>
      <c r="J27" s="91">
        <v>10</v>
      </c>
      <c r="K27" s="91">
        <v>12.25</v>
      </c>
      <c r="L27" s="27">
        <v>11.75</v>
      </c>
      <c r="M27" s="27">
        <v>12.25</v>
      </c>
      <c r="N27" s="46">
        <f t="shared" si="2"/>
        <v>8.75</v>
      </c>
      <c r="O27" s="27">
        <v>9.5</v>
      </c>
      <c r="P27" s="91">
        <v>8</v>
      </c>
      <c r="Q27" s="46">
        <f t="shared" si="3"/>
        <v>8.75</v>
      </c>
      <c r="R27" s="34">
        <v>8.75</v>
      </c>
      <c r="S27" s="34"/>
      <c r="T27" s="34"/>
      <c r="U27" s="34"/>
      <c r="V27" s="46">
        <f t="shared" si="4"/>
        <v>9</v>
      </c>
      <c r="W27" s="27">
        <v>9</v>
      </c>
      <c r="X27" s="46">
        <f t="shared" si="5"/>
        <v>10.46875</v>
      </c>
      <c r="Y27" s="28">
        <f>IF(X27&gt;=10,30,SUM(#REF!+#REF!+#REF!+#REF!+#REF!+#REF!+#REF!))</f>
        <v>30</v>
      </c>
      <c r="Z27" s="87"/>
      <c r="AA27" s="46">
        <f t="shared" si="6"/>
        <v>10.574999999999999</v>
      </c>
      <c r="AB27" s="91">
        <v>14.25</v>
      </c>
      <c r="AC27" s="27">
        <v>7.5</v>
      </c>
      <c r="AD27" s="91">
        <v>11.75</v>
      </c>
      <c r="AE27" s="27">
        <v>8.5</v>
      </c>
      <c r="AF27" s="46">
        <f t="shared" si="7"/>
        <v>9.5</v>
      </c>
      <c r="AG27" s="27">
        <v>8.5</v>
      </c>
      <c r="AH27" s="27">
        <v>10.5</v>
      </c>
      <c r="AI27" s="46">
        <f t="shared" si="8"/>
        <v>7.25</v>
      </c>
      <c r="AJ27" s="91">
        <v>7.25</v>
      </c>
      <c r="AK27" s="34"/>
      <c r="AL27" s="34"/>
      <c r="AM27" s="34"/>
      <c r="AN27" s="46">
        <f t="shared" si="9"/>
        <v>11</v>
      </c>
      <c r="AO27" s="27">
        <v>11</v>
      </c>
      <c r="AP27" s="49">
        <f t="shared" si="10"/>
        <v>10.125</v>
      </c>
      <c r="AQ27" s="46">
        <f t="shared" si="0"/>
        <v>10.296875</v>
      </c>
      <c r="AR27" s="101" t="str">
        <f>IF(AQ27&gt;=10,"Admis/ Sess 2","Rattrapge")</f>
        <v>Admis/ Sess 2</v>
      </c>
      <c r="AS27" s="30" t="e">
        <f>Y27+#REF!</f>
        <v>#REF!</v>
      </c>
    </row>
    <row r="28" spans="1:45" s="31" customFormat="1" ht="24.95" customHeight="1">
      <c r="A28" s="25">
        <v>19</v>
      </c>
      <c r="B28" s="39" t="s">
        <v>196</v>
      </c>
      <c r="C28" s="39" t="s">
        <v>197</v>
      </c>
      <c r="D28" s="39" t="s">
        <v>198</v>
      </c>
      <c r="E28" s="26" t="s">
        <v>60</v>
      </c>
      <c r="F28" s="26" t="s">
        <v>38</v>
      </c>
      <c r="G28" s="39" t="s">
        <v>304</v>
      </c>
      <c r="H28" s="39" t="s">
        <v>118</v>
      </c>
      <c r="I28" s="46">
        <f t="shared" si="1"/>
        <v>10.8</v>
      </c>
      <c r="J28" s="27">
        <v>10.5</v>
      </c>
      <c r="K28" s="27">
        <v>9</v>
      </c>
      <c r="L28" s="27">
        <v>10.5</v>
      </c>
      <c r="M28" s="27">
        <v>14.25</v>
      </c>
      <c r="N28" s="46">
        <f t="shared" si="2"/>
        <v>8.875</v>
      </c>
      <c r="O28" s="27">
        <v>9.75</v>
      </c>
      <c r="P28" s="27">
        <v>8</v>
      </c>
      <c r="Q28" s="46">
        <f t="shared" si="3"/>
        <v>10.75</v>
      </c>
      <c r="R28" s="34">
        <v>10.75</v>
      </c>
      <c r="S28" s="34"/>
      <c r="T28" s="34"/>
      <c r="U28" s="34"/>
      <c r="V28" s="46">
        <f t="shared" si="4"/>
        <v>10</v>
      </c>
      <c r="W28" s="27">
        <v>10</v>
      </c>
      <c r="X28" s="46">
        <f t="shared" si="5"/>
        <v>10.265625</v>
      </c>
      <c r="Y28" s="28">
        <f>IF(X28&gt;=10,30,SUM(#REF!+#REF!+#REF!+#REF!+#REF!+#REF!+#REF!))</f>
        <v>30</v>
      </c>
      <c r="Z28" s="87"/>
      <c r="AA28" s="46">
        <f t="shared" si="6"/>
        <v>12.173999999999999</v>
      </c>
      <c r="AB28" s="27">
        <v>15.5</v>
      </c>
      <c r="AC28" s="27">
        <v>9</v>
      </c>
      <c r="AD28" s="27">
        <v>11.37</v>
      </c>
      <c r="AE28" s="27">
        <v>12.75</v>
      </c>
      <c r="AF28" s="46">
        <f t="shared" si="7"/>
        <v>9.625</v>
      </c>
      <c r="AG28" s="27">
        <v>11.25</v>
      </c>
      <c r="AH28" s="27">
        <v>8</v>
      </c>
      <c r="AI28" s="46">
        <f t="shared" si="8"/>
        <v>10</v>
      </c>
      <c r="AJ28" s="34">
        <v>10</v>
      </c>
      <c r="AK28" s="34"/>
      <c r="AL28" s="34"/>
      <c r="AM28" s="34"/>
      <c r="AN28" s="46">
        <f t="shared" si="9"/>
        <v>8.5</v>
      </c>
      <c r="AO28" s="27">
        <v>8.5</v>
      </c>
      <c r="AP28" s="49">
        <f t="shared" si="10"/>
        <v>11.171250000000001</v>
      </c>
      <c r="AQ28" s="46">
        <f t="shared" si="0"/>
        <v>10.7184375</v>
      </c>
      <c r="AR28" s="29" t="str">
        <f t="shared" si="11"/>
        <v>Admis/ Sess 1</v>
      </c>
      <c r="AS28" s="30" t="e">
        <f>Y28+#REF!</f>
        <v>#REF!</v>
      </c>
    </row>
    <row r="29" spans="1:45" s="31" customFormat="1" ht="24.95" customHeight="1">
      <c r="A29" s="25">
        <v>20</v>
      </c>
      <c r="B29" s="39" t="s">
        <v>199</v>
      </c>
      <c r="C29" s="39" t="s">
        <v>200</v>
      </c>
      <c r="D29" s="39" t="s">
        <v>92</v>
      </c>
      <c r="E29" s="26" t="s">
        <v>61</v>
      </c>
      <c r="F29" s="26" t="s">
        <v>50</v>
      </c>
      <c r="G29" s="39" t="s">
        <v>305</v>
      </c>
      <c r="H29" s="39" t="s">
        <v>52</v>
      </c>
      <c r="I29" s="46">
        <f t="shared" si="1"/>
        <v>10.875</v>
      </c>
      <c r="J29" s="27">
        <v>12</v>
      </c>
      <c r="K29" s="27">
        <v>9.25</v>
      </c>
      <c r="L29" s="27">
        <v>10.25</v>
      </c>
      <c r="M29" s="27">
        <v>12.25</v>
      </c>
      <c r="N29" s="46">
        <f t="shared" si="2"/>
        <v>9.125</v>
      </c>
      <c r="O29" s="27">
        <v>9.75</v>
      </c>
      <c r="P29" s="27">
        <v>8.5</v>
      </c>
      <c r="Q29" s="46">
        <f t="shared" si="3"/>
        <v>13</v>
      </c>
      <c r="R29" s="34">
        <v>13</v>
      </c>
      <c r="S29" s="34"/>
      <c r="T29" s="34"/>
      <c r="U29" s="34"/>
      <c r="V29" s="46">
        <f t="shared" si="4"/>
        <v>13</v>
      </c>
      <c r="W29" s="27">
        <v>13</v>
      </c>
      <c r="X29" s="46">
        <f t="shared" si="5"/>
        <v>10.703125</v>
      </c>
      <c r="Y29" s="28">
        <f>IF(X29&gt;=10,30,SUM(#REF!+#REF!+#REF!+#REF!+#REF!+#REF!+#REF!))</f>
        <v>30</v>
      </c>
      <c r="Z29" s="87"/>
      <c r="AA29" s="46">
        <f t="shared" si="6"/>
        <v>10.898999999999999</v>
      </c>
      <c r="AB29" s="27">
        <v>11.5</v>
      </c>
      <c r="AC29" s="27">
        <v>8.75</v>
      </c>
      <c r="AD29" s="27">
        <v>10.87</v>
      </c>
      <c r="AE29" s="27">
        <v>13.25</v>
      </c>
      <c r="AF29" s="46">
        <f t="shared" si="7"/>
        <v>10.25</v>
      </c>
      <c r="AG29" s="27">
        <v>9.5</v>
      </c>
      <c r="AH29" s="27">
        <v>11</v>
      </c>
      <c r="AI29" s="46">
        <f t="shared" si="8"/>
        <v>7</v>
      </c>
      <c r="AJ29" s="34">
        <v>7</v>
      </c>
      <c r="AK29" s="34"/>
      <c r="AL29" s="34"/>
      <c r="AM29" s="34"/>
      <c r="AN29" s="46">
        <f t="shared" si="9"/>
        <v>13</v>
      </c>
      <c r="AO29" s="27">
        <v>13</v>
      </c>
      <c r="AP29" s="49">
        <f t="shared" si="10"/>
        <v>10.624375000000001</v>
      </c>
      <c r="AQ29" s="46">
        <f t="shared" si="0"/>
        <v>10.66375</v>
      </c>
      <c r="AR29" s="29" t="str">
        <f t="shared" si="11"/>
        <v>Admis/ Sess 1</v>
      </c>
      <c r="AS29" s="30" t="e">
        <f>Y29+#REF!</f>
        <v>#REF!</v>
      </c>
    </row>
    <row r="30" spans="1:45" s="31" customFormat="1" ht="24.95" customHeight="1">
      <c r="A30" s="25">
        <v>21</v>
      </c>
      <c r="B30" s="39" t="s">
        <v>201</v>
      </c>
      <c r="C30" s="39" t="s">
        <v>202</v>
      </c>
      <c r="D30" s="39" t="s">
        <v>203</v>
      </c>
      <c r="E30" s="26" t="s">
        <v>63</v>
      </c>
      <c r="F30" s="26" t="s">
        <v>64</v>
      </c>
      <c r="G30" s="39" t="s">
        <v>306</v>
      </c>
      <c r="H30" s="39" t="s">
        <v>341</v>
      </c>
      <c r="I30" s="46">
        <f t="shared" si="1"/>
        <v>10.9</v>
      </c>
      <c r="J30" s="27">
        <v>12</v>
      </c>
      <c r="K30" s="27">
        <v>9.5</v>
      </c>
      <c r="L30" s="27">
        <v>10</v>
      </c>
      <c r="M30" s="27">
        <v>12.25</v>
      </c>
      <c r="N30" s="46">
        <f t="shared" si="2"/>
        <v>8</v>
      </c>
      <c r="O30" s="27">
        <v>6.75</v>
      </c>
      <c r="P30" s="27">
        <v>9.25</v>
      </c>
      <c r="Q30" s="46">
        <f t="shared" si="3"/>
        <v>8.25</v>
      </c>
      <c r="R30" s="34">
        <v>8.25</v>
      </c>
      <c r="S30" s="34"/>
      <c r="T30" s="64"/>
      <c r="U30" s="64"/>
      <c r="V30" s="46">
        <f t="shared" si="4"/>
        <v>13</v>
      </c>
      <c r="W30" s="27">
        <v>13</v>
      </c>
      <c r="X30" s="46">
        <f t="shared" si="5"/>
        <v>10.140625</v>
      </c>
      <c r="Y30" s="28">
        <f>IF(X30&gt;=10,30,SUM(#REF!+#REF!+#REF!+#REF!+#REF!+#REF!+#REF!))</f>
        <v>30</v>
      </c>
      <c r="Z30" s="87"/>
      <c r="AA30" s="46">
        <f t="shared" si="6"/>
        <v>12.125</v>
      </c>
      <c r="AB30" s="27">
        <v>11.75</v>
      </c>
      <c r="AC30" s="27">
        <v>11.5</v>
      </c>
      <c r="AD30" s="27">
        <v>12.25</v>
      </c>
      <c r="AE30" s="27">
        <v>13.5</v>
      </c>
      <c r="AF30" s="46">
        <f t="shared" si="7"/>
        <v>10.125</v>
      </c>
      <c r="AG30" s="27">
        <v>9.75</v>
      </c>
      <c r="AH30" s="27">
        <v>10.5</v>
      </c>
      <c r="AI30" s="46">
        <f t="shared" si="8"/>
        <v>9.25</v>
      </c>
      <c r="AJ30" s="34">
        <v>9.25</v>
      </c>
      <c r="AK30" s="34"/>
      <c r="AL30" s="64"/>
      <c r="AM30" s="64"/>
      <c r="AN30" s="46">
        <f t="shared" si="9"/>
        <v>10.5</v>
      </c>
      <c r="AO30" s="27">
        <v>10.5</v>
      </c>
      <c r="AP30" s="49">
        <f t="shared" si="10"/>
        <v>11.34375</v>
      </c>
      <c r="AQ30" s="46">
        <f t="shared" si="0"/>
        <v>10.7421875</v>
      </c>
      <c r="AR30" s="29" t="str">
        <f t="shared" si="11"/>
        <v>Admis/ Sess 1</v>
      </c>
      <c r="AS30" s="32" t="e">
        <f>Y30+#REF!</f>
        <v>#REF!</v>
      </c>
    </row>
    <row r="31" spans="1:45" s="129" customFormat="1" ht="24.95" customHeight="1">
      <c r="A31" s="120">
        <v>22</v>
      </c>
      <c r="B31" s="121" t="s">
        <v>204</v>
      </c>
      <c r="C31" s="121" t="s">
        <v>205</v>
      </c>
      <c r="D31" s="121" t="s">
        <v>119</v>
      </c>
      <c r="E31" s="122" t="s">
        <v>65</v>
      </c>
      <c r="F31" s="122" t="s">
        <v>27</v>
      </c>
      <c r="G31" s="121" t="s">
        <v>307</v>
      </c>
      <c r="H31" s="121" t="s">
        <v>52</v>
      </c>
      <c r="I31" s="123">
        <f t="shared" si="1"/>
        <v>10.25</v>
      </c>
      <c r="J31" s="124">
        <v>11.5</v>
      </c>
      <c r="K31" s="124">
        <v>8.5</v>
      </c>
      <c r="L31" s="124">
        <v>9.25</v>
      </c>
      <c r="M31" s="124">
        <v>12</v>
      </c>
      <c r="N31" s="123">
        <f t="shared" si="2"/>
        <v>9.375</v>
      </c>
      <c r="O31" s="124">
        <v>10</v>
      </c>
      <c r="P31" s="124">
        <v>8.75</v>
      </c>
      <c r="Q31" s="123">
        <f t="shared" si="3"/>
        <v>9</v>
      </c>
      <c r="R31" s="124">
        <v>9</v>
      </c>
      <c r="S31" s="124"/>
      <c r="T31" s="124"/>
      <c r="U31" s="124"/>
      <c r="V31" s="123">
        <f t="shared" si="4"/>
        <v>10</v>
      </c>
      <c r="W31" s="124">
        <v>10</v>
      </c>
      <c r="X31" s="123">
        <f t="shared" si="5"/>
        <v>9.9375</v>
      </c>
      <c r="Y31" s="125" t="e">
        <f>IF(X31&gt;=10,30,SUM(#REF!+#REF!+#REF!+#REF!+#REF!+#REF!+#REF!))</f>
        <v>#REF!</v>
      </c>
      <c r="Z31" s="125"/>
      <c r="AA31" s="123">
        <f t="shared" si="6"/>
        <v>10.373999999999999</v>
      </c>
      <c r="AB31" s="124">
        <v>10.5</v>
      </c>
      <c r="AC31" s="124">
        <v>10</v>
      </c>
      <c r="AD31" s="124">
        <v>8.6199999999999992</v>
      </c>
      <c r="AE31" s="124">
        <v>12.5</v>
      </c>
      <c r="AF31" s="123">
        <f t="shared" si="7"/>
        <v>8.5</v>
      </c>
      <c r="AG31" s="124">
        <v>8.25</v>
      </c>
      <c r="AH31" s="124">
        <v>8.75</v>
      </c>
      <c r="AI31" s="123">
        <f t="shared" si="8"/>
        <v>9.5</v>
      </c>
      <c r="AJ31" s="124">
        <v>9.5</v>
      </c>
      <c r="AK31" s="124"/>
      <c r="AL31" s="124"/>
      <c r="AM31" s="124"/>
      <c r="AN31" s="123">
        <f t="shared" si="9"/>
        <v>10</v>
      </c>
      <c r="AO31" s="124">
        <v>10</v>
      </c>
      <c r="AP31" s="126">
        <f t="shared" si="10"/>
        <v>9.8274999999999988</v>
      </c>
      <c r="AQ31" s="123">
        <f t="shared" si="0"/>
        <v>9.8825000000000003</v>
      </c>
      <c r="AR31" s="127" t="str">
        <f>IF(AQ31&gt;=10,"Admis/ Sess 1","admis dettes")</f>
        <v>admis dettes</v>
      </c>
      <c r="AS31" s="125" t="e">
        <f>Y31+#REF!</f>
        <v>#REF!</v>
      </c>
    </row>
    <row r="32" spans="1:45" s="31" customFormat="1" ht="24.95" customHeight="1">
      <c r="A32" s="25">
        <v>23</v>
      </c>
      <c r="B32" s="39" t="s">
        <v>206</v>
      </c>
      <c r="C32" s="39" t="s">
        <v>207</v>
      </c>
      <c r="D32" s="39" t="s">
        <v>208</v>
      </c>
      <c r="E32" s="26" t="s">
        <v>66</v>
      </c>
      <c r="F32" s="26" t="s">
        <v>30</v>
      </c>
      <c r="G32" s="39" t="s">
        <v>308</v>
      </c>
      <c r="H32" s="39" t="s">
        <v>50</v>
      </c>
      <c r="I32" s="46">
        <f t="shared" si="1"/>
        <v>11.25</v>
      </c>
      <c r="J32" s="27">
        <v>12.5</v>
      </c>
      <c r="K32" s="27">
        <v>9</v>
      </c>
      <c r="L32" s="27">
        <v>11.25</v>
      </c>
      <c r="M32" s="27">
        <v>12.75</v>
      </c>
      <c r="N32" s="46">
        <f t="shared" si="2"/>
        <v>10.625</v>
      </c>
      <c r="O32" s="27">
        <v>10.5</v>
      </c>
      <c r="P32" s="27">
        <v>10.75</v>
      </c>
      <c r="Q32" s="46">
        <f t="shared" si="3"/>
        <v>10</v>
      </c>
      <c r="R32" s="34">
        <v>10</v>
      </c>
      <c r="S32" s="34"/>
      <c r="T32" s="34"/>
      <c r="U32" s="34"/>
      <c r="V32" s="46">
        <f t="shared" si="4"/>
        <v>10</v>
      </c>
      <c r="W32" s="27">
        <v>10</v>
      </c>
      <c r="X32" s="46">
        <f t="shared" si="5"/>
        <v>10.9375</v>
      </c>
      <c r="Y32" s="28">
        <f>IF(X32&gt;=10,30,SUM(#REF!+#REF!+#REF!+#REF!+#REF!+#REF!+#REF!))</f>
        <v>30</v>
      </c>
      <c r="Z32" s="87"/>
      <c r="AA32" s="46">
        <f t="shared" si="6"/>
        <v>11.059999999999999</v>
      </c>
      <c r="AB32" s="27">
        <v>10.37</v>
      </c>
      <c r="AC32" s="27">
        <v>10.25</v>
      </c>
      <c r="AD32" s="27">
        <v>11.37</v>
      </c>
      <c r="AE32" s="27">
        <v>13</v>
      </c>
      <c r="AF32" s="46">
        <f t="shared" si="7"/>
        <v>8.875</v>
      </c>
      <c r="AG32" s="27">
        <v>7</v>
      </c>
      <c r="AH32" s="27">
        <v>10.75</v>
      </c>
      <c r="AI32" s="46">
        <f t="shared" si="8"/>
        <v>8</v>
      </c>
      <c r="AJ32" s="34">
        <v>8</v>
      </c>
      <c r="AK32" s="34"/>
      <c r="AL32" s="34"/>
      <c r="AM32" s="34"/>
      <c r="AN32" s="46">
        <f t="shared" si="9"/>
        <v>10.5</v>
      </c>
      <c r="AO32" s="27">
        <v>10.5</v>
      </c>
      <c r="AP32" s="49">
        <f t="shared" si="10"/>
        <v>10.2875</v>
      </c>
      <c r="AQ32" s="46">
        <f t="shared" si="0"/>
        <v>10.612500000000001</v>
      </c>
      <c r="AR32" s="29" t="str">
        <f t="shared" si="11"/>
        <v>Admis/ Sess 1</v>
      </c>
      <c r="AS32" s="30" t="e">
        <f>Y32+#REF!</f>
        <v>#REF!</v>
      </c>
    </row>
    <row r="33" spans="1:45" s="31" customFormat="1" ht="24.95" customHeight="1">
      <c r="A33" s="25">
        <v>24</v>
      </c>
      <c r="B33" s="39" t="s">
        <v>209</v>
      </c>
      <c r="C33" s="39" t="s">
        <v>210</v>
      </c>
      <c r="D33" s="39" t="s">
        <v>211</v>
      </c>
      <c r="E33" s="26" t="s">
        <v>67</v>
      </c>
      <c r="F33" s="26" t="s">
        <v>50</v>
      </c>
      <c r="G33" s="39" t="s">
        <v>309</v>
      </c>
      <c r="H33" s="39" t="s">
        <v>342</v>
      </c>
      <c r="I33" s="46">
        <f t="shared" si="1"/>
        <v>11.05</v>
      </c>
      <c r="J33" s="27">
        <v>9.5</v>
      </c>
      <c r="K33" s="27">
        <v>11.5</v>
      </c>
      <c r="L33" s="27">
        <v>13.25</v>
      </c>
      <c r="M33" s="27">
        <v>10.5</v>
      </c>
      <c r="N33" s="46">
        <f t="shared" si="2"/>
        <v>11.125</v>
      </c>
      <c r="O33" s="27">
        <v>10.5</v>
      </c>
      <c r="P33" s="27">
        <v>11.75</v>
      </c>
      <c r="Q33" s="46">
        <f t="shared" si="3"/>
        <v>11.5</v>
      </c>
      <c r="R33" s="34">
        <v>11.5</v>
      </c>
      <c r="S33" s="34"/>
      <c r="T33" s="34"/>
      <c r="U33" s="34"/>
      <c r="V33" s="46">
        <f t="shared" si="4"/>
        <v>13.5</v>
      </c>
      <c r="W33" s="27">
        <v>13.5</v>
      </c>
      <c r="X33" s="46">
        <f t="shared" si="5"/>
        <v>11.25</v>
      </c>
      <c r="Y33" s="28">
        <f>IF(X33&gt;=10,30,SUM(#REF!+#REF!+#REF!+#REF!+#REF!+#REF!+#REF!))</f>
        <v>30</v>
      </c>
      <c r="Z33" s="87"/>
      <c r="AA33" s="46">
        <f t="shared" si="6"/>
        <v>9.66</v>
      </c>
      <c r="AB33" s="27">
        <v>7.12</v>
      </c>
      <c r="AC33" s="27">
        <v>11</v>
      </c>
      <c r="AD33" s="27">
        <v>12.12</v>
      </c>
      <c r="AE33" s="27">
        <v>9</v>
      </c>
      <c r="AF33" s="46">
        <f t="shared" si="7"/>
        <v>8.875</v>
      </c>
      <c r="AG33" s="27">
        <v>7.5</v>
      </c>
      <c r="AH33" s="27">
        <v>10.25</v>
      </c>
      <c r="AI33" s="46">
        <f t="shared" si="8"/>
        <v>11.25</v>
      </c>
      <c r="AJ33" s="34">
        <v>11.25</v>
      </c>
      <c r="AK33" s="34"/>
      <c r="AL33" s="34"/>
      <c r="AM33" s="34"/>
      <c r="AN33" s="46">
        <f t="shared" si="9"/>
        <v>11.5</v>
      </c>
      <c r="AO33" s="27">
        <v>11.5</v>
      </c>
      <c r="AP33" s="49">
        <f t="shared" si="10"/>
        <v>9.6781249999999996</v>
      </c>
      <c r="AQ33" s="93">
        <f t="shared" si="0"/>
        <v>10.464062500000001</v>
      </c>
      <c r="AR33" s="29" t="str">
        <f t="shared" si="11"/>
        <v>Admis/ Sess 1</v>
      </c>
      <c r="AS33" s="30" t="e">
        <f>Y33+#REF!</f>
        <v>#REF!</v>
      </c>
    </row>
    <row r="34" spans="1:45" s="33" customFormat="1" ht="24.95" customHeight="1">
      <c r="A34" s="25">
        <v>25</v>
      </c>
      <c r="B34" s="39" t="s">
        <v>212</v>
      </c>
      <c r="C34" s="39" t="s">
        <v>213</v>
      </c>
      <c r="D34" s="39" t="s">
        <v>114</v>
      </c>
      <c r="E34" s="26" t="s">
        <v>68</v>
      </c>
      <c r="F34" s="26" t="s">
        <v>50</v>
      </c>
      <c r="G34" s="39" t="s">
        <v>310</v>
      </c>
      <c r="H34" s="39" t="s">
        <v>50</v>
      </c>
      <c r="I34" s="46">
        <f t="shared" si="1"/>
        <v>10.925000000000001</v>
      </c>
      <c r="J34" s="27">
        <v>11.25</v>
      </c>
      <c r="K34" s="27">
        <v>8.5</v>
      </c>
      <c r="L34" s="27">
        <v>12.5</v>
      </c>
      <c r="M34" s="27">
        <v>12.5</v>
      </c>
      <c r="N34" s="46">
        <f t="shared" si="2"/>
        <v>10.75</v>
      </c>
      <c r="O34" s="27">
        <v>8.75</v>
      </c>
      <c r="P34" s="27">
        <v>12.75</v>
      </c>
      <c r="Q34" s="46">
        <f t="shared" si="3"/>
        <v>10.25</v>
      </c>
      <c r="R34" s="34">
        <v>10.25</v>
      </c>
      <c r="S34" s="34"/>
      <c r="T34" s="34"/>
      <c r="U34" s="34"/>
      <c r="V34" s="46">
        <f t="shared" si="4"/>
        <v>11.5</v>
      </c>
      <c r="W34" s="27">
        <v>11.5</v>
      </c>
      <c r="X34" s="46">
        <f t="shared" si="5"/>
        <v>10.875</v>
      </c>
      <c r="Y34" s="28">
        <f>IF(X34&gt;=10,30,SUM(#REF!+#REF!+#REF!+#REF!+#REF!+#REF!+#REF!))</f>
        <v>30</v>
      </c>
      <c r="Z34" s="87"/>
      <c r="AA34" s="46">
        <f t="shared" si="6"/>
        <v>11.273999999999999</v>
      </c>
      <c r="AB34" s="27">
        <v>12</v>
      </c>
      <c r="AC34" s="27">
        <v>8.5</v>
      </c>
      <c r="AD34" s="27">
        <v>13.87</v>
      </c>
      <c r="AE34" s="27">
        <v>11.75</v>
      </c>
      <c r="AF34" s="46">
        <f t="shared" si="7"/>
        <v>8.875</v>
      </c>
      <c r="AG34" s="27">
        <v>9.25</v>
      </c>
      <c r="AH34" s="27">
        <v>8.5</v>
      </c>
      <c r="AI34" s="46">
        <f t="shared" si="8"/>
        <v>7.25</v>
      </c>
      <c r="AJ34" s="34">
        <v>7.25</v>
      </c>
      <c r="AK34" s="34"/>
      <c r="AL34" s="34"/>
      <c r="AM34" s="34"/>
      <c r="AN34" s="46">
        <f t="shared" si="9"/>
        <v>7</v>
      </c>
      <c r="AO34" s="27">
        <v>7</v>
      </c>
      <c r="AP34" s="49">
        <f t="shared" si="10"/>
        <v>10.155625000000001</v>
      </c>
      <c r="AQ34" s="46">
        <f t="shared" si="0"/>
        <v>10.5153125</v>
      </c>
      <c r="AR34" s="29" t="str">
        <f t="shared" si="11"/>
        <v>Admis/ Sess 1</v>
      </c>
      <c r="AS34" s="30" t="e">
        <f>Y34+#REF!</f>
        <v>#REF!</v>
      </c>
    </row>
    <row r="35" spans="1:45" s="78" customFormat="1" ht="24.95" customHeight="1">
      <c r="A35" s="67">
        <v>26</v>
      </c>
      <c r="B35" s="68" t="s">
        <v>214</v>
      </c>
      <c r="C35" s="77" t="s">
        <v>215</v>
      </c>
      <c r="D35" s="68" t="s">
        <v>122</v>
      </c>
      <c r="E35" s="69" t="s">
        <v>69</v>
      </c>
      <c r="F35" s="69" t="s">
        <v>70</v>
      </c>
      <c r="G35" s="68" t="s">
        <v>311</v>
      </c>
      <c r="H35" s="68" t="s">
        <v>56</v>
      </c>
      <c r="I35" s="70">
        <f t="shared" si="1"/>
        <v>9.25</v>
      </c>
      <c r="J35" s="71">
        <v>8</v>
      </c>
      <c r="K35" s="71">
        <v>9.5</v>
      </c>
      <c r="L35" s="71">
        <v>10.5</v>
      </c>
      <c r="M35" s="71">
        <v>9.5</v>
      </c>
      <c r="N35" s="70">
        <f t="shared" si="2"/>
        <v>7.625</v>
      </c>
      <c r="O35" s="71">
        <v>7.75</v>
      </c>
      <c r="P35" s="71">
        <v>7.5</v>
      </c>
      <c r="Q35" s="70">
        <f t="shared" si="3"/>
        <v>9.5</v>
      </c>
      <c r="R35" s="92">
        <v>9.5</v>
      </c>
      <c r="S35" s="71"/>
      <c r="T35" s="71"/>
      <c r="U35" s="71"/>
      <c r="V35" s="70">
        <f t="shared" si="4"/>
        <v>11</v>
      </c>
      <c r="W35" s="71">
        <v>11</v>
      </c>
      <c r="X35" s="70">
        <f t="shared" si="5"/>
        <v>8.96875</v>
      </c>
      <c r="Y35" s="72" t="e">
        <f>IF(X35&gt;=10,30,SUM(#REF!+#REF!+#REF!+#REF!+#REF!+#REF!+#REF!))</f>
        <v>#REF!</v>
      </c>
      <c r="Z35" s="88"/>
      <c r="AA35" s="70">
        <f t="shared" si="6"/>
        <v>5.085</v>
      </c>
      <c r="AB35" s="71">
        <v>5.12</v>
      </c>
      <c r="AC35" s="71">
        <v>6.25</v>
      </c>
      <c r="AD35" s="71">
        <v>4.62</v>
      </c>
      <c r="AE35" s="71">
        <v>3.75</v>
      </c>
      <c r="AF35" s="70">
        <f t="shared" si="7"/>
        <v>6.5</v>
      </c>
      <c r="AG35" s="92">
        <v>5.25</v>
      </c>
      <c r="AH35" s="71">
        <v>7.75</v>
      </c>
      <c r="AI35" s="70">
        <f t="shared" si="8"/>
        <v>5.5</v>
      </c>
      <c r="AJ35" s="71">
        <v>5.5</v>
      </c>
      <c r="AK35" s="71"/>
      <c r="AL35" s="71"/>
      <c r="AM35" s="71"/>
      <c r="AN35" s="70">
        <f t="shared" si="9"/>
        <v>13</v>
      </c>
      <c r="AO35" s="71">
        <v>13</v>
      </c>
      <c r="AP35" s="73">
        <f t="shared" si="10"/>
        <v>5.9593749999999996</v>
      </c>
      <c r="AQ35" s="46">
        <f t="shared" si="0"/>
        <v>7.4640624999999998</v>
      </c>
      <c r="AR35" s="74" t="str">
        <f>IF(AQ35&gt;=10,"Admis/ Sess 1","Ajournée")</f>
        <v>Ajournée</v>
      </c>
      <c r="AS35" s="75" t="e">
        <f>Y35+#REF!</f>
        <v>#REF!</v>
      </c>
    </row>
    <row r="36" spans="1:45" s="85" customFormat="1" ht="24.95" customHeight="1">
      <c r="A36" s="79">
        <v>27</v>
      </c>
      <c r="B36" s="80" t="s">
        <v>216</v>
      </c>
      <c r="C36" s="77" t="s">
        <v>217</v>
      </c>
      <c r="D36" s="80" t="s">
        <v>126</v>
      </c>
      <c r="E36" s="81" t="s">
        <v>71</v>
      </c>
      <c r="F36" s="81" t="s">
        <v>27</v>
      </c>
      <c r="G36" s="80" t="s">
        <v>312</v>
      </c>
      <c r="H36" s="80" t="s">
        <v>127</v>
      </c>
      <c r="I36" s="70">
        <f>((J36*3)+(K36*3)+(L36*2)+(M36*2))/10</f>
        <v>9.4749999999999996</v>
      </c>
      <c r="J36" s="92">
        <v>10</v>
      </c>
      <c r="K36" s="92">
        <v>9.25</v>
      </c>
      <c r="L36" s="82">
        <v>10.5</v>
      </c>
      <c r="M36" s="82">
        <v>8</v>
      </c>
      <c r="N36" s="70">
        <f t="shared" si="2"/>
        <v>8.75</v>
      </c>
      <c r="O36" s="82">
        <v>8.25</v>
      </c>
      <c r="P36" s="92">
        <v>9.25</v>
      </c>
      <c r="Q36" s="70">
        <f t="shared" si="3"/>
        <v>9.75</v>
      </c>
      <c r="R36" s="71">
        <v>9.75</v>
      </c>
      <c r="S36" s="71"/>
      <c r="T36" s="71"/>
      <c r="U36" s="71"/>
      <c r="V36" s="70">
        <f t="shared" si="4"/>
        <v>12</v>
      </c>
      <c r="W36" s="82">
        <v>12</v>
      </c>
      <c r="X36" s="70">
        <f t="shared" si="5"/>
        <v>9.46875</v>
      </c>
      <c r="Y36" s="72" t="e">
        <f>IF(X36&gt;=10,30,SUM(#REF!+#REF!+#REF!+#REF!+#REF!+#REF!+#REF!))</f>
        <v>#REF!</v>
      </c>
      <c r="Z36" s="88"/>
      <c r="AA36" s="70">
        <f t="shared" si="6"/>
        <v>10.286</v>
      </c>
      <c r="AB36" s="92">
        <v>14.87</v>
      </c>
      <c r="AC36" s="82">
        <v>6.75</v>
      </c>
      <c r="AD36" s="92">
        <v>11.5</v>
      </c>
      <c r="AE36" s="92">
        <v>7.5</v>
      </c>
      <c r="AF36" s="70">
        <f t="shared" si="7"/>
        <v>8.5</v>
      </c>
      <c r="AG36" s="92">
        <v>7.25</v>
      </c>
      <c r="AH36" s="92">
        <v>9.75</v>
      </c>
      <c r="AI36" s="70">
        <f t="shared" si="8"/>
        <v>9.5</v>
      </c>
      <c r="AJ36" s="71">
        <v>9.5</v>
      </c>
      <c r="AK36" s="71"/>
      <c r="AL36" s="71"/>
      <c r="AM36" s="71"/>
      <c r="AN36" s="70">
        <f t="shared" si="9"/>
        <v>10</v>
      </c>
      <c r="AO36" s="82">
        <v>10</v>
      </c>
      <c r="AP36" s="73">
        <f t="shared" si="10"/>
        <v>9.7725000000000009</v>
      </c>
      <c r="AQ36" s="46">
        <f t="shared" si="0"/>
        <v>9.6206250000000004</v>
      </c>
      <c r="AR36" s="74" t="str">
        <f>IF(AQ36&gt;=10,"Admis/ Sess 1","Ajournée")</f>
        <v>Ajournée</v>
      </c>
      <c r="AS36" s="84" t="e">
        <f>Y36+#REF!</f>
        <v>#REF!</v>
      </c>
    </row>
    <row r="37" spans="1:45" s="85" customFormat="1" ht="24.95" customHeight="1">
      <c r="A37" s="79">
        <v>28</v>
      </c>
      <c r="B37" s="80" t="s">
        <v>218</v>
      </c>
      <c r="C37" s="77" t="s">
        <v>219</v>
      </c>
      <c r="D37" s="80" t="s">
        <v>53</v>
      </c>
      <c r="E37" s="81" t="s">
        <v>72</v>
      </c>
      <c r="F37" s="81" t="s">
        <v>30</v>
      </c>
      <c r="G37" s="80" t="s">
        <v>120</v>
      </c>
      <c r="H37" s="80" t="s">
        <v>56</v>
      </c>
      <c r="I37" s="70">
        <f t="shared" si="1"/>
        <v>8.1999999999999993</v>
      </c>
      <c r="J37" s="92">
        <v>7.5</v>
      </c>
      <c r="K37" s="82">
        <v>7.5</v>
      </c>
      <c r="L37" s="82">
        <v>10.75</v>
      </c>
      <c r="M37" s="82">
        <v>7.75</v>
      </c>
      <c r="N37" s="70">
        <f t="shared" si="2"/>
        <v>7.875</v>
      </c>
      <c r="O37" s="82">
        <v>7.5</v>
      </c>
      <c r="P37" s="82">
        <v>8.25</v>
      </c>
      <c r="Q37" s="70">
        <f t="shared" si="3"/>
        <v>8.75</v>
      </c>
      <c r="R37" s="92">
        <v>8.75</v>
      </c>
      <c r="S37" s="71"/>
      <c r="T37" s="71"/>
      <c r="U37" s="71"/>
      <c r="V37" s="70">
        <f t="shared" si="4"/>
        <v>10</v>
      </c>
      <c r="W37" s="82">
        <v>10</v>
      </c>
      <c r="X37" s="70">
        <f t="shared" si="5"/>
        <v>8.265625</v>
      </c>
      <c r="Y37" s="72" t="e">
        <f>IF(X37&gt;=10,30,SUM(#REF!+#REF!+#REF!+#REF!+#REF!+#REF!+#REF!))</f>
        <v>#REF!</v>
      </c>
      <c r="Z37" s="88"/>
      <c r="AA37" s="70">
        <f t="shared" si="6"/>
        <v>5.0990000000000002</v>
      </c>
      <c r="AB37" s="82">
        <v>4.25</v>
      </c>
      <c r="AC37" s="92">
        <v>6.5</v>
      </c>
      <c r="AD37" s="82">
        <v>4.37</v>
      </c>
      <c r="AE37" s="82">
        <v>5</v>
      </c>
      <c r="AF37" s="70">
        <f t="shared" si="7"/>
        <v>7</v>
      </c>
      <c r="AG37" s="82">
        <v>5.5</v>
      </c>
      <c r="AH37" s="82">
        <v>8.5</v>
      </c>
      <c r="AI37" s="70">
        <f t="shared" si="8"/>
        <v>6.5</v>
      </c>
      <c r="AJ37" s="71">
        <v>6.5</v>
      </c>
      <c r="AK37" s="71"/>
      <c r="AL37" s="71"/>
      <c r="AM37" s="71"/>
      <c r="AN37" s="70">
        <f t="shared" si="9"/>
        <v>13</v>
      </c>
      <c r="AO37" s="82">
        <v>13</v>
      </c>
      <c r="AP37" s="73">
        <f t="shared" si="10"/>
        <v>6.1556250000000006</v>
      </c>
      <c r="AQ37" s="46">
        <f t="shared" si="0"/>
        <v>7.2106250000000003</v>
      </c>
      <c r="AR37" s="74" t="str">
        <f>IF(AQ37&gt;=10,"Admis/ Sess 1","Ajournée")</f>
        <v>Ajournée</v>
      </c>
      <c r="AS37" s="84" t="e">
        <f>Y37+#REF!</f>
        <v>#REF!</v>
      </c>
    </row>
    <row r="38" spans="1:45" s="78" customFormat="1" ht="24.95" customHeight="1">
      <c r="A38" s="67">
        <v>29</v>
      </c>
      <c r="B38" s="68" t="s">
        <v>220</v>
      </c>
      <c r="C38" s="77" t="s">
        <v>221</v>
      </c>
      <c r="D38" s="68" t="s">
        <v>125</v>
      </c>
      <c r="E38" s="69" t="s">
        <v>73</v>
      </c>
      <c r="F38" s="69" t="s">
        <v>74</v>
      </c>
      <c r="G38" s="68" t="s">
        <v>313</v>
      </c>
      <c r="H38" s="68" t="s">
        <v>127</v>
      </c>
      <c r="I38" s="70">
        <f t="shared" si="1"/>
        <v>9.3859999999999992</v>
      </c>
      <c r="J38" s="71">
        <v>10.5</v>
      </c>
      <c r="K38" s="71">
        <v>8.1199999999999992</v>
      </c>
      <c r="L38" s="71">
        <v>10.25</v>
      </c>
      <c r="M38" s="71">
        <v>8.75</v>
      </c>
      <c r="N38" s="70">
        <f t="shared" si="2"/>
        <v>11.164999999999999</v>
      </c>
      <c r="O38" s="71">
        <v>11.33</v>
      </c>
      <c r="P38" s="71">
        <v>11</v>
      </c>
      <c r="Q38" s="70">
        <f t="shared" si="3"/>
        <v>11.5</v>
      </c>
      <c r="R38" s="71">
        <v>11.5</v>
      </c>
      <c r="S38" s="71"/>
      <c r="T38" s="71"/>
      <c r="U38" s="71"/>
      <c r="V38" s="70">
        <f t="shared" si="4"/>
        <v>17.5</v>
      </c>
      <c r="W38" s="71">
        <v>17.5</v>
      </c>
      <c r="X38" s="70">
        <f t="shared" si="5"/>
        <v>10.469999999999999</v>
      </c>
      <c r="Y38" s="72">
        <f>IF(X38&gt;=10,30,SUM(#REF!+#REF!+#REF!+#REF!+#REF!+#REF!+#REF!))</f>
        <v>30</v>
      </c>
      <c r="Z38" s="88"/>
      <c r="AA38" s="70">
        <f t="shared" si="6"/>
        <v>9.1</v>
      </c>
      <c r="AB38" s="71">
        <v>10.25</v>
      </c>
      <c r="AC38" s="71">
        <v>7.25</v>
      </c>
      <c r="AD38" s="71">
        <v>11.75</v>
      </c>
      <c r="AE38" s="71">
        <v>7.5</v>
      </c>
      <c r="AF38" s="70">
        <f t="shared" si="7"/>
        <v>12.75</v>
      </c>
      <c r="AG38" s="71">
        <v>13</v>
      </c>
      <c r="AH38" s="71">
        <v>12.5</v>
      </c>
      <c r="AI38" s="70">
        <f t="shared" si="8"/>
        <v>11</v>
      </c>
      <c r="AJ38" s="71">
        <v>11</v>
      </c>
      <c r="AK38" s="71"/>
      <c r="AL38" s="71"/>
      <c r="AM38" s="71"/>
      <c r="AN38" s="70">
        <f t="shared" si="9"/>
        <v>16.5</v>
      </c>
      <c r="AO38" s="71">
        <v>16.5</v>
      </c>
      <c r="AP38" s="73">
        <f t="shared" si="10"/>
        <v>10.59375</v>
      </c>
      <c r="AQ38" s="46">
        <f t="shared" si="0"/>
        <v>10.531874999999999</v>
      </c>
      <c r="AR38" s="74" t="str">
        <f t="shared" si="11"/>
        <v>Admis/ Sess 1</v>
      </c>
      <c r="AS38" s="75" t="e">
        <f>Y38+#REF!</f>
        <v>#REF!</v>
      </c>
    </row>
    <row r="39" spans="1:45" s="85" customFormat="1" ht="24.95" customHeight="1">
      <c r="A39" s="79">
        <v>30</v>
      </c>
      <c r="B39" s="80" t="s">
        <v>222</v>
      </c>
      <c r="C39" s="77" t="s">
        <v>223</v>
      </c>
      <c r="D39" s="80" t="s">
        <v>117</v>
      </c>
      <c r="E39" s="81" t="s">
        <v>76</v>
      </c>
      <c r="F39" s="81" t="s">
        <v>27</v>
      </c>
      <c r="G39" s="80" t="s">
        <v>314</v>
      </c>
      <c r="H39" s="80" t="s">
        <v>50</v>
      </c>
      <c r="I39" s="70">
        <f t="shared" si="1"/>
        <v>10.050000000000001</v>
      </c>
      <c r="J39" s="82">
        <v>10.75</v>
      </c>
      <c r="K39" s="92">
        <v>9.75</v>
      </c>
      <c r="L39" s="82">
        <v>8</v>
      </c>
      <c r="M39" s="82">
        <v>11.5</v>
      </c>
      <c r="N39" s="70">
        <f t="shared" si="2"/>
        <v>11.125</v>
      </c>
      <c r="O39" s="82">
        <v>10.75</v>
      </c>
      <c r="P39" s="92">
        <v>11.5</v>
      </c>
      <c r="Q39" s="70">
        <f t="shared" si="3"/>
        <v>10.75</v>
      </c>
      <c r="R39" s="71">
        <v>10.75</v>
      </c>
      <c r="S39" s="71"/>
      <c r="T39" s="71"/>
      <c r="U39" s="71"/>
      <c r="V39" s="70">
        <f t="shared" si="4"/>
        <v>11.5</v>
      </c>
      <c r="W39" s="82">
        <v>11.5</v>
      </c>
      <c r="X39" s="70">
        <f t="shared" si="5"/>
        <v>10.453125</v>
      </c>
      <c r="Y39" s="72">
        <f>IF(X39&gt;=10,30,SUM(#REF!+#REF!+#REF!+#REF!+#REF!+#REF!+#REF!))</f>
        <v>30</v>
      </c>
      <c r="Z39" s="88"/>
      <c r="AA39" s="70">
        <f t="shared" si="6"/>
        <v>10.684999999999999</v>
      </c>
      <c r="AB39" s="92">
        <v>11.62</v>
      </c>
      <c r="AC39" s="82">
        <v>8.75</v>
      </c>
      <c r="AD39" s="92">
        <v>9.6199999999999992</v>
      </c>
      <c r="AE39" s="82">
        <v>13.25</v>
      </c>
      <c r="AF39" s="70">
        <f t="shared" si="7"/>
        <v>10</v>
      </c>
      <c r="AG39" s="71">
        <v>8.75</v>
      </c>
      <c r="AH39" s="82">
        <v>11.25</v>
      </c>
      <c r="AI39" s="70">
        <f t="shared" si="8"/>
        <v>10</v>
      </c>
      <c r="AJ39" s="92">
        <v>10</v>
      </c>
      <c r="AK39" s="71"/>
      <c r="AL39" s="71"/>
      <c r="AM39" s="71"/>
      <c r="AN39" s="70">
        <f t="shared" si="9"/>
        <v>9</v>
      </c>
      <c r="AO39" s="82">
        <v>9</v>
      </c>
      <c r="AP39" s="73">
        <f t="shared" si="10"/>
        <v>10.365625</v>
      </c>
      <c r="AQ39" s="46">
        <f t="shared" si="0"/>
        <v>10.409375000000001</v>
      </c>
      <c r="AR39" s="102" t="str">
        <f>IF(AQ39&gt;=10,"Admis/ Sess 2","Rattrapge")</f>
        <v>Admis/ Sess 2</v>
      </c>
      <c r="AS39" s="99" t="e">
        <f>Y39+#REF!</f>
        <v>#REF!</v>
      </c>
    </row>
    <row r="40" spans="1:45" s="85" customFormat="1" ht="24.95" customHeight="1">
      <c r="A40" s="79">
        <v>31</v>
      </c>
      <c r="B40" s="80" t="s">
        <v>224</v>
      </c>
      <c r="C40" s="77" t="s">
        <v>225</v>
      </c>
      <c r="D40" s="80" t="s">
        <v>109</v>
      </c>
      <c r="E40" s="81" t="s">
        <v>77</v>
      </c>
      <c r="F40" s="81" t="s">
        <v>78</v>
      </c>
      <c r="G40" s="80" t="s">
        <v>124</v>
      </c>
      <c r="H40" s="80" t="s">
        <v>50</v>
      </c>
      <c r="I40" s="70">
        <f t="shared" si="1"/>
        <v>8.9499999999999993</v>
      </c>
      <c r="J40" s="82">
        <v>9</v>
      </c>
      <c r="K40" s="82">
        <v>7.5</v>
      </c>
      <c r="L40" s="82">
        <v>7.75</v>
      </c>
      <c r="M40" s="82">
        <v>12.25</v>
      </c>
      <c r="N40" s="70">
        <f t="shared" si="2"/>
        <v>10.625</v>
      </c>
      <c r="O40" s="82">
        <v>10.75</v>
      </c>
      <c r="P40" s="82">
        <v>10.5</v>
      </c>
      <c r="Q40" s="70">
        <f t="shared" si="3"/>
        <v>10</v>
      </c>
      <c r="R40" s="71">
        <v>10</v>
      </c>
      <c r="S40" s="71"/>
      <c r="T40" s="71"/>
      <c r="U40" s="71"/>
      <c r="V40" s="70">
        <f t="shared" si="4"/>
        <v>10</v>
      </c>
      <c r="W40" s="82">
        <v>10</v>
      </c>
      <c r="X40" s="70">
        <f t="shared" si="5"/>
        <v>9.5</v>
      </c>
      <c r="Y40" s="72" t="e">
        <f>IF(X40&gt;=10,30,SUM(#REF!+#REF!+#REF!+#REF!+#REF!+#REF!+#REF!))</f>
        <v>#REF!</v>
      </c>
      <c r="Z40" s="88"/>
      <c r="AA40" s="70">
        <f t="shared" si="6"/>
        <v>11.885</v>
      </c>
      <c r="AB40" s="82">
        <v>13.87</v>
      </c>
      <c r="AC40" s="82">
        <v>9</v>
      </c>
      <c r="AD40" s="82">
        <v>13.87</v>
      </c>
      <c r="AE40" s="82">
        <v>11.25</v>
      </c>
      <c r="AF40" s="70">
        <f t="shared" si="7"/>
        <v>10.625</v>
      </c>
      <c r="AG40" s="71">
        <v>12.25</v>
      </c>
      <c r="AH40" s="82">
        <v>9</v>
      </c>
      <c r="AI40" s="70">
        <f t="shared" si="8"/>
        <v>8</v>
      </c>
      <c r="AJ40" s="71">
        <v>8</v>
      </c>
      <c r="AK40" s="71"/>
      <c r="AL40" s="71"/>
      <c r="AM40" s="71"/>
      <c r="AN40" s="70">
        <f t="shared" si="9"/>
        <v>10</v>
      </c>
      <c r="AO40" s="82">
        <v>10</v>
      </c>
      <c r="AP40" s="73">
        <f t="shared" si="10"/>
        <v>11.209375</v>
      </c>
      <c r="AQ40" s="93">
        <f t="shared" si="0"/>
        <v>10.354687500000001</v>
      </c>
      <c r="AR40" s="83" t="str">
        <f t="shared" si="11"/>
        <v>Admis/ Sess 1</v>
      </c>
      <c r="AS40" s="84" t="e">
        <f>Y40+#REF!</f>
        <v>#REF!</v>
      </c>
    </row>
    <row r="41" spans="1:45" ht="24.95" customHeight="1">
      <c r="A41" s="25">
        <v>32</v>
      </c>
      <c r="B41" s="39" t="s">
        <v>226</v>
      </c>
      <c r="C41" s="39" t="s">
        <v>227</v>
      </c>
      <c r="D41" s="39" t="s">
        <v>103</v>
      </c>
      <c r="E41" s="26" t="s">
        <v>80</v>
      </c>
      <c r="F41" s="26" t="s">
        <v>52</v>
      </c>
      <c r="G41" s="39" t="s">
        <v>315</v>
      </c>
      <c r="H41" s="39" t="s">
        <v>118</v>
      </c>
      <c r="I41" s="46">
        <f t="shared" si="1"/>
        <v>9.7249999999999996</v>
      </c>
      <c r="J41" s="91">
        <v>10</v>
      </c>
      <c r="K41" s="91">
        <v>9.25</v>
      </c>
      <c r="L41" s="27">
        <v>9.5</v>
      </c>
      <c r="M41" s="27">
        <v>10.25</v>
      </c>
      <c r="N41" s="46">
        <f t="shared" si="2"/>
        <v>8.125</v>
      </c>
      <c r="O41" s="27">
        <v>10.75</v>
      </c>
      <c r="P41" s="91">
        <v>5.5</v>
      </c>
      <c r="Q41" s="46">
        <f t="shared" si="3"/>
        <v>10.75</v>
      </c>
      <c r="R41" s="34">
        <v>10.75</v>
      </c>
      <c r="S41" s="34"/>
      <c r="T41" s="34"/>
      <c r="U41" s="34"/>
      <c r="V41" s="46">
        <f t="shared" si="4"/>
        <v>8</v>
      </c>
      <c r="W41" s="27">
        <v>8</v>
      </c>
      <c r="X41" s="46">
        <f t="shared" si="5"/>
        <v>9.28125</v>
      </c>
      <c r="Y41" s="28" t="e">
        <f>IF(X41&gt;=10,30,SUM(#REF!+#REF!+#REF!+#REF!+#REF!+#REF!+#REF!))</f>
        <v>#REF!</v>
      </c>
      <c r="Z41" s="87"/>
      <c r="AA41" s="46">
        <f t="shared" si="6"/>
        <v>12.375</v>
      </c>
      <c r="AB41" s="27">
        <v>14</v>
      </c>
      <c r="AC41" s="27">
        <v>11.25</v>
      </c>
      <c r="AD41" s="27">
        <v>12.75</v>
      </c>
      <c r="AE41" s="27">
        <v>11.25</v>
      </c>
      <c r="AF41" s="46">
        <f t="shared" si="7"/>
        <v>10.875</v>
      </c>
      <c r="AG41" s="27">
        <v>11.25</v>
      </c>
      <c r="AH41" s="27">
        <v>10.5</v>
      </c>
      <c r="AI41" s="46">
        <f t="shared" si="8"/>
        <v>8.25</v>
      </c>
      <c r="AJ41" s="34">
        <v>8.25</v>
      </c>
      <c r="AK41" s="34"/>
      <c r="AL41" s="34"/>
      <c r="AM41" s="34"/>
      <c r="AN41" s="46">
        <f t="shared" si="9"/>
        <v>10</v>
      </c>
      <c r="AO41" s="27">
        <v>10</v>
      </c>
      <c r="AP41" s="49">
        <f t="shared" si="10"/>
        <v>11.59375</v>
      </c>
      <c r="AQ41" s="46">
        <f t="shared" ref="AQ41:AQ65" si="12">(X41+AP41)/2</f>
        <v>10.4375</v>
      </c>
      <c r="AR41" s="102" t="str">
        <f>IF(AQ41&gt;=10,"Admis/ Sess 2","Rattrapge")</f>
        <v>Admis/ Sess 2</v>
      </c>
      <c r="AS41" s="98" t="e">
        <f>Y41+#REF!</f>
        <v>#REF!</v>
      </c>
    </row>
    <row r="42" spans="1:45" ht="24.95" customHeight="1">
      <c r="A42" s="25">
        <v>33</v>
      </c>
      <c r="B42" s="39" t="s">
        <v>228</v>
      </c>
      <c r="C42" s="39" t="s">
        <v>229</v>
      </c>
      <c r="D42" s="39" t="s">
        <v>230</v>
      </c>
      <c r="E42" s="26" t="s">
        <v>81</v>
      </c>
      <c r="F42" s="26" t="s">
        <v>27</v>
      </c>
      <c r="G42" s="39" t="s">
        <v>316</v>
      </c>
      <c r="H42" s="39" t="s">
        <v>30</v>
      </c>
      <c r="I42" s="46">
        <f t="shared" si="1"/>
        <v>13.525</v>
      </c>
      <c r="J42" s="27">
        <v>13</v>
      </c>
      <c r="K42" s="27">
        <v>14.25</v>
      </c>
      <c r="L42" s="27">
        <v>11.5</v>
      </c>
      <c r="M42" s="27">
        <v>15.25</v>
      </c>
      <c r="N42" s="46">
        <f t="shared" si="2"/>
        <v>12.25</v>
      </c>
      <c r="O42" s="27">
        <v>12.25</v>
      </c>
      <c r="P42" s="27">
        <v>12.25</v>
      </c>
      <c r="Q42" s="46">
        <f t="shared" si="3"/>
        <v>11.25</v>
      </c>
      <c r="R42" s="34">
        <v>11.25</v>
      </c>
      <c r="S42" s="34"/>
      <c r="T42" s="34"/>
      <c r="U42" s="34"/>
      <c r="V42" s="46">
        <f t="shared" si="4"/>
        <v>16</v>
      </c>
      <c r="W42" s="27">
        <v>16</v>
      </c>
      <c r="X42" s="46">
        <f t="shared" si="5"/>
        <v>13.21875</v>
      </c>
      <c r="Y42" s="28">
        <f>IF(X42&gt;=10,30,SUM(#REF!+#REF!+#REF!+#REF!+#REF!+#REF!+#REF!))</f>
        <v>30</v>
      </c>
      <c r="Z42" s="87"/>
      <c r="AA42" s="46">
        <f t="shared" si="6"/>
        <v>12.811000000000002</v>
      </c>
      <c r="AB42" s="27">
        <v>14.12</v>
      </c>
      <c r="AC42" s="27">
        <v>10.25</v>
      </c>
      <c r="AD42" s="27">
        <v>13.25</v>
      </c>
      <c r="AE42" s="27">
        <v>14.25</v>
      </c>
      <c r="AF42" s="46">
        <f t="shared" si="7"/>
        <v>8.75</v>
      </c>
      <c r="AG42" s="27">
        <v>7</v>
      </c>
      <c r="AH42" s="27">
        <v>10.5</v>
      </c>
      <c r="AI42" s="46">
        <f t="shared" si="8"/>
        <v>10.5</v>
      </c>
      <c r="AJ42" s="34">
        <v>10.5</v>
      </c>
      <c r="AK42" s="34"/>
      <c r="AL42" s="34"/>
      <c r="AM42" s="34"/>
      <c r="AN42" s="46">
        <f t="shared" si="9"/>
        <v>16</v>
      </c>
      <c r="AO42" s="27">
        <v>16</v>
      </c>
      <c r="AP42" s="49">
        <f t="shared" si="10"/>
        <v>11.850625000000001</v>
      </c>
      <c r="AQ42" s="46">
        <f t="shared" si="12"/>
        <v>12.5346875</v>
      </c>
      <c r="AR42" s="29" t="str">
        <f t="shared" si="11"/>
        <v>Admis/ Sess 1</v>
      </c>
      <c r="AS42" s="30" t="e">
        <f>Y42+#REF!</f>
        <v>#REF!</v>
      </c>
    </row>
    <row r="43" spans="1:45" ht="24.95" customHeight="1">
      <c r="A43" s="25">
        <v>34</v>
      </c>
      <c r="B43" s="39" t="s">
        <v>231</v>
      </c>
      <c r="C43" s="39" t="s">
        <v>232</v>
      </c>
      <c r="D43" s="39" t="s">
        <v>233</v>
      </c>
      <c r="E43" s="26" t="s">
        <v>83</v>
      </c>
      <c r="F43" s="26" t="s">
        <v>50</v>
      </c>
      <c r="G43" s="39" t="s">
        <v>317</v>
      </c>
      <c r="H43" s="39" t="s">
        <v>30</v>
      </c>
      <c r="I43" s="46">
        <f t="shared" si="1"/>
        <v>10</v>
      </c>
      <c r="J43" s="27">
        <v>10</v>
      </c>
      <c r="K43" s="27">
        <v>8.5</v>
      </c>
      <c r="L43" s="27">
        <v>10</v>
      </c>
      <c r="M43" s="27">
        <v>12.25</v>
      </c>
      <c r="N43" s="46">
        <f t="shared" si="2"/>
        <v>11.125</v>
      </c>
      <c r="O43" s="27">
        <v>10</v>
      </c>
      <c r="P43" s="27">
        <v>12.25</v>
      </c>
      <c r="Q43" s="46">
        <f t="shared" si="3"/>
        <v>11.75</v>
      </c>
      <c r="R43" s="34">
        <v>11.75</v>
      </c>
      <c r="S43" s="34"/>
      <c r="T43" s="34"/>
      <c r="U43" s="34"/>
      <c r="V43" s="46">
        <f t="shared" si="4"/>
        <v>10</v>
      </c>
      <c r="W43" s="27">
        <v>10</v>
      </c>
      <c r="X43" s="46">
        <f t="shared" si="5"/>
        <v>10.390625</v>
      </c>
      <c r="Y43" s="28">
        <f>IF(X43&gt;=10,30,SUM(#REF!+#REF!+#REF!+#REF!+#REF!+#REF!+#REF!))</f>
        <v>30</v>
      </c>
      <c r="Z43" s="87"/>
      <c r="AA43" s="46">
        <f t="shared" si="6"/>
        <v>11.936</v>
      </c>
      <c r="AB43" s="27">
        <v>12.62</v>
      </c>
      <c r="AC43" s="27">
        <v>10</v>
      </c>
      <c r="AD43" s="27">
        <v>12</v>
      </c>
      <c r="AE43" s="27">
        <v>13.75</v>
      </c>
      <c r="AF43" s="46">
        <f t="shared" si="7"/>
        <v>10.625</v>
      </c>
      <c r="AG43" s="27">
        <v>10.25</v>
      </c>
      <c r="AH43" s="27">
        <v>11</v>
      </c>
      <c r="AI43" s="46">
        <f t="shared" si="8"/>
        <v>10.25</v>
      </c>
      <c r="AJ43" s="34">
        <v>10.25</v>
      </c>
      <c r="AK43" s="34"/>
      <c r="AL43" s="34"/>
      <c r="AM43" s="34"/>
      <c r="AN43" s="46">
        <f t="shared" si="9"/>
        <v>11.5</v>
      </c>
      <c r="AO43" s="27">
        <v>11.5</v>
      </c>
      <c r="AP43" s="49">
        <f t="shared" si="10"/>
        <v>11.475625000000001</v>
      </c>
      <c r="AQ43" s="46">
        <f t="shared" si="12"/>
        <v>10.933125</v>
      </c>
      <c r="AR43" s="29" t="str">
        <f t="shared" si="11"/>
        <v>Admis/ Sess 1</v>
      </c>
      <c r="AS43" s="30" t="e">
        <f>Y43+#REF!</f>
        <v>#REF!</v>
      </c>
    </row>
    <row r="44" spans="1:45" s="85" customFormat="1" ht="24.95" customHeight="1">
      <c r="A44" s="79">
        <v>35</v>
      </c>
      <c r="B44" s="80" t="s">
        <v>234</v>
      </c>
      <c r="C44" s="77" t="s">
        <v>235</v>
      </c>
      <c r="D44" s="80" t="s">
        <v>236</v>
      </c>
      <c r="E44" s="81" t="s">
        <v>84</v>
      </c>
      <c r="F44" s="81" t="s">
        <v>85</v>
      </c>
      <c r="G44" s="80" t="s">
        <v>318</v>
      </c>
      <c r="H44" s="80" t="s">
        <v>56</v>
      </c>
      <c r="I44" s="70">
        <f t="shared" si="1"/>
        <v>11</v>
      </c>
      <c r="J44" s="82">
        <v>11.5</v>
      </c>
      <c r="K44" s="82">
        <v>10</v>
      </c>
      <c r="L44" s="82">
        <v>11</v>
      </c>
      <c r="M44" s="82">
        <v>11.75</v>
      </c>
      <c r="N44" s="70">
        <f t="shared" si="2"/>
        <v>7.75</v>
      </c>
      <c r="O44" s="82">
        <v>8</v>
      </c>
      <c r="P44" s="82">
        <v>7.5</v>
      </c>
      <c r="Q44" s="70">
        <f t="shared" si="3"/>
        <v>9.25</v>
      </c>
      <c r="R44" s="71">
        <v>9.25</v>
      </c>
      <c r="S44" s="71"/>
      <c r="T44" s="71"/>
      <c r="U44" s="71"/>
      <c r="V44" s="70">
        <f t="shared" si="4"/>
        <v>11.5</v>
      </c>
      <c r="W44" s="82">
        <v>11.5</v>
      </c>
      <c r="X44" s="70">
        <f t="shared" si="5"/>
        <v>10.109375</v>
      </c>
      <c r="Y44" s="72">
        <f>IF(X44&gt;=10,30,SUM(#REF!+#REF!+#REF!+#REF!+#REF!+#REF!+#REF!))</f>
        <v>30</v>
      </c>
      <c r="Z44" s="88"/>
      <c r="AA44" s="70">
        <f t="shared" si="6"/>
        <v>9.1750000000000007</v>
      </c>
      <c r="AB44" s="92">
        <v>11.5</v>
      </c>
      <c r="AC44" s="82">
        <v>5.75</v>
      </c>
      <c r="AD44" s="82">
        <v>10</v>
      </c>
      <c r="AE44" s="82">
        <v>10</v>
      </c>
      <c r="AF44" s="70">
        <f t="shared" si="7"/>
        <v>7.75</v>
      </c>
      <c r="AG44" s="82">
        <v>6.25</v>
      </c>
      <c r="AH44" s="92">
        <v>9.25</v>
      </c>
      <c r="AI44" s="70">
        <f t="shared" si="8"/>
        <v>6</v>
      </c>
      <c r="AJ44" s="71">
        <v>6</v>
      </c>
      <c r="AK44" s="71"/>
      <c r="AL44" s="71"/>
      <c r="AM44" s="71"/>
      <c r="AN44" s="70">
        <f t="shared" si="9"/>
        <v>10</v>
      </c>
      <c r="AO44" s="82">
        <v>10</v>
      </c>
      <c r="AP44" s="73">
        <f t="shared" si="10"/>
        <v>8.671875</v>
      </c>
      <c r="AQ44" s="46">
        <f t="shared" si="12"/>
        <v>9.390625</v>
      </c>
      <c r="AR44" s="83" t="str">
        <f>IF(AQ44&gt;=10,"Admis/ Sess 1","Ajournée")</f>
        <v>Ajournée</v>
      </c>
      <c r="AS44" s="84" t="e">
        <f>Y44+#REF!</f>
        <v>#REF!</v>
      </c>
    </row>
    <row r="45" spans="1:45" ht="24.95" customHeight="1">
      <c r="A45" s="25">
        <v>36</v>
      </c>
      <c r="B45" s="39" t="s">
        <v>237</v>
      </c>
      <c r="C45" s="39" t="s">
        <v>238</v>
      </c>
      <c r="D45" s="39" t="s">
        <v>239</v>
      </c>
      <c r="E45" s="26" t="s">
        <v>86</v>
      </c>
      <c r="F45" s="26" t="s">
        <v>52</v>
      </c>
      <c r="G45" s="39" t="s">
        <v>319</v>
      </c>
      <c r="H45" s="39" t="s">
        <v>34</v>
      </c>
      <c r="I45" s="46">
        <f t="shared" si="1"/>
        <v>10.6</v>
      </c>
      <c r="J45" s="91">
        <v>10</v>
      </c>
      <c r="K45" s="91">
        <v>11</v>
      </c>
      <c r="L45" s="27">
        <v>12</v>
      </c>
      <c r="M45" s="91">
        <v>9.5</v>
      </c>
      <c r="N45" s="46">
        <f t="shared" si="2"/>
        <v>9.25</v>
      </c>
      <c r="O45" s="27">
        <v>8</v>
      </c>
      <c r="P45" s="27">
        <v>10.5</v>
      </c>
      <c r="Q45" s="46">
        <f t="shared" si="3"/>
        <v>9.25</v>
      </c>
      <c r="R45" s="91">
        <v>9.25</v>
      </c>
      <c r="S45" s="34"/>
      <c r="T45" s="34"/>
      <c r="U45" s="34"/>
      <c r="V45" s="46">
        <f t="shared" si="4"/>
        <v>13</v>
      </c>
      <c r="W45" s="27">
        <v>13</v>
      </c>
      <c r="X45" s="46">
        <f t="shared" si="5"/>
        <v>10.328125</v>
      </c>
      <c r="Y45" s="28">
        <f>IF(X45&gt;=10,30,SUM(#REF!+#REF!+#REF!+#REF!+#REF!+#REF!+#REF!))</f>
        <v>30</v>
      </c>
      <c r="Z45" s="87"/>
      <c r="AA45" s="46">
        <f t="shared" si="6"/>
        <v>10.661</v>
      </c>
      <c r="AB45" s="91">
        <v>14.87</v>
      </c>
      <c r="AC45" s="91">
        <v>7.5</v>
      </c>
      <c r="AD45" s="27">
        <v>8</v>
      </c>
      <c r="AE45" s="27">
        <v>11.75</v>
      </c>
      <c r="AF45" s="46">
        <f t="shared" si="7"/>
        <v>9.25</v>
      </c>
      <c r="AG45" s="91">
        <v>7.5</v>
      </c>
      <c r="AH45" s="27">
        <v>11</v>
      </c>
      <c r="AI45" s="46">
        <f t="shared" si="8"/>
        <v>6.25</v>
      </c>
      <c r="AJ45" s="91">
        <v>6.25</v>
      </c>
      <c r="AK45" s="34"/>
      <c r="AL45" s="34"/>
      <c r="AM45" s="34"/>
      <c r="AN45" s="46">
        <f t="shared" si="9"/>
        <v>10</v>
      </c>
      <c r="AO45" s="27">
        <v>10</v>
      </c>
      <c r="AP45" s="49">
        <f t="shared" si="10"/>
        <v>9.9912500000000009</v>
      </c>
      <c r="AQ45" s="46">
        <f t="shared" si="12"/>
        <v>10.1596875</v>
      </c>
      <c r="AR45" s="101" t="str">
        <f>IF(AQ45&gt;=10,"Admis/ Sess 2","Rattrapge")</f>
        <v>Admis/ Sess 2</v>
      </c>
      <c r="AS45" s="30" t="e">
        <f>Y45+#REF!</f>
        <v>#REF!</v>
      </c>
    </row>
    <row r="46" spans="1:45" ht="24.95" customHeight="1">
      <c r="A46" s="25">
        <v>37</v>
      </c>
      <c r="B46" s="39" t="s">
        <v>240</v>
      </c>
      <c r="C46" s="39" t="s">
        <v>241</v>
      </c>
      <c r="D46" s="39" t="s">
        <v>242</v>
      </c>
      <c r="E46" s="26" t="s">
        <v>87</v>
      </c>
      <c r="F46" s="26" t="s">
        <v>88</v>
      </c>
      <c r="G46" s="39" t="s">
        <v>320</v>
      </c>
      <c r="H46" s="39" t="s">
        <v>343</v>
      </c>
      <c r="I46" s="46">
        <f t="shared" si="1"/>
        <v>13.236000000000001</v>
      </c>
      <c r="J46" s="34">
        <v>15</v>
      </c>
      <c r="K46" s="27">
        <v>12.12</v>
      </c>
      <c r="L46" s="27">
        <v>12</v>
      </c>
      <c r="M46" s="27">
        <v>13.5</v>
      </c>
      <c r="N46" s="46">
        <f t="shared" si="2"/>
        <v>11.875</v>
      </c>
      <c r="O46" s="27">
        <v>11</v>
      </c>
      <c r="P46" s="27">
        <v>12.75</v>
      </c>
      <c r="Q46" s="46">
        <f t="shared" si="3"/>
        <v>11.75</v>
      </c>
      <c r="R46" s="34">
        <v>11.75</v>
      </c>
      <c r="S46" s="34"/>
      <c r="T46" s="34"/>
      <c r="U46" s="34"/>
      <c r="V46" s="46">
        <f t="shared" si="4"/>
        <v>13.75</v>
      </c>
      <c r="W46" s="27">
        <v>13.75</v>
      </c>
      <c r="X46" s="46">
        <f t="shared" si="5"/>
        <v>12.835000000000001</v>
      </c>
      <c r="Y46" s="28">
        <f>IF(X46&gt;=10,30,SUM(#REF!+#REF!+#REF!+#REF!+#REF!+#REF!+#REF!))</f>
        <v>30</v>
      </c>
      <c r="Z46" s="87"/>
      <c r="AA46" s="46">
        <f t="shared" si="6"/>
        <v>12.125</v>
      </c>
      <c r="AB46" s="27">
        <v>15.25</v>
      </c>
      <c r="AC46" s="27">
        <v>9</v>
      </c>
      <c r="AD46" s="27">
        <v>11.5</v>
      </c>
      <c r="AE46" s="27">
        <v>12.75</v>
      </c>
      <c r="AF46" s="46">
        <f t="shared" si="7"/>
        <v>11.625</v>
      </c>
      <c r="AG46" s="27">
        <v>10.5</v>
      </c>
      <c r="AH46" s="27">
        <v>12.75</v>
      </c>
      <c r="AI46" s="46">
        <f t="shared" si="8"/>
        <v>10.75</v>
      </c>
      <c r="AJ46" s="34">
        <v>10.75</v>
      </c>
      <c r="AK46" s="34"/>
      <c r="AL46" s="34"/>
      <c r="AM46" s="34"/>
      <c r="AN46" s="46">
        <f t="shared" si="9"/>
        <v>14</v>
      </c>
      <c r="AO46" s="27">
        <v>14</v>
      </c>
      <c r="AP46" s="49">
        <f t="shared" si="10"/>
        <v>12.03125</v>
      </c>
      <c r="AQ46" s="46">
        <f t="shared" si="12"/>
        <v>12.433125</v>
      </c>
      <c r="AR46" s="29" t="str">
        <f t="shared" si="11"/>
        <v>Admis/ Sess 1</v>
      </c>
      <c r="AS46" s="30" t="e">
        <f>Y46+#REF!</f>
        <v>#REF!</v>
      </c>
    </row>
    <row r="47" spans="1:45" ht="24.95" customHeight="1">
      <c r="A47" s="25">
        <v>38</v>
      </c>
      <c r="B47" s="39" t="s">
        <v>243</v>
      </c>
      <c r="C47" s="39" t="s">
        <v>244</v>
      </c>
      <c r="D47" s="39" t="s">
        <v>79</v>
      </c>
      <c r="E47" s="26" t="s">
        <v>89</v>
      </c>
      <c r="F47" s="26" t="s">
        <v>50</v>
      </c>
      <c r="G47" s="39" t="s">
        <v>321</v>
      </c>
      <c r="H47" s="39" t="s">
        <v>50</v>
      </c>
      <c r="I47" s="46">
        <f t="shared" si="1"/>
        <v>10.95</v>
      </c>
      <c r="J47" s="27">
        <v>9.25</v>
      </c>
      <c r="K47" s="27">
        <v>12.25</v>
      </c>
      <c r="L47" s="27">
        <v>10</v>
      </c>
      <c r="M47" s="27">
        <v>12.5</v>
      </c>
      <c r="N47" s="46">
        <f t="shared" si="2"/>
        <v>8.875</v>
      </c>
      <c r="O47" s="27">
        <v>10</v>
      </c>
      <c r="P47" s="27">
        <v>7.75</v>
      </c>
      <c r="Q47" s="46">
        <f t="shared" si="3"/>
        <v>9.5</v>
      </c>
      <c r="R47" s="34">
        <v>9.5</v>
      </c>
      <c r="S47" s="34"/>
      <c r="T47" s="34"/>
      <c r="U47" s="34"/>
      <c r="V47" s="46">
        <f t="shared" si="4"/>
        <v>15.5</v>
      </c>
      <c r="W47" s="27">
        <v>15.5</v>
      </c>
      <c r="X47" s="46">
        <f t="shared" si="5"/>
        <v>10.625</v>
      </c>
      <c r="Y47" s="28">
        <f>IF(X47&gt;=10,30,SUM(#REF!+#REF!+#REF!+#REF!+#REF!+#REF!+#REF!))</f>
        <v>30</v>
      </c>
      <c r="Z47" s="87"/>
      <c r="AA47" s="46">
        <f t="shared" si="6"/>
        <v>10.3</v>
      </c>
      <c r="AB47" s="27">
        <v>10</v>
      </c>
      <c r="AC47" s="27">
        <v>10</v>
      </c>
      <c r="AD47" s="27">
        <v>9.25</v>
      </c>
      <c r="AE47" s="27">
        <v>12.25</v>
      </c>
      <c r="AF47" s="46">
        <f t="shared" si="7"/>
        <v>10</v>
      </c>
      <c r="AG47" s="27">
        <v>9.25</v>
      </c>
      <c r="AH47" s="27">
        <v>10.75</v>
      </c>
      <c r="AI47" s="46">
        <f t="shared" si="8"/>
        <v>6.5</v>
      </c>
      <c r="AJ47" s="34">
        <v>6.5</v>
      </c>
      <c r="AK47" s="34"/>
      <c r="AL47" s="34"/>
      <c r="AM47" s="34"/>
      <c r="AN47" s="46">
        <f t="shared" si="9"/>
        <v>11.5</v>
      </c>
      <c r="AO47" s="27">
        <v>11.5</v>
      </c>
      <c r="AP47" s="49">
        <f t="shared" si="10"/>
        <v>10.0625</v>
      </c>
      <c r="AQ47" s="46">
        <f t="shared" si="12"/>
        <v>10.34375</v>
      </c>
      <c r="AR47" s="29" t="str">
        <f t="shared" si="11"/>
        <v>Admis/ Sess 1</v>
      </c>
      <c r="AS47" s="30" t="e">
        <f>Y47+#REF!</f>
        <v>#REF!</v>
      </c>
    </row>
    <row r="48" spans="1:45" ht="24.95" customHeight="1">
      <c r="A48" s="25">
        <v>39</v>
      </c>
      <c r="B48" s="39" t="s">
        <v>245</v>
      </c>
      <c r="C48" s="39" t="s">
        <v>246</v>
      </c>
      <c r="D48" s="39" t="s">
        <v>247</v>
      </c>
      <c r="E48" s="26" t="s">
        <v>91</v>
      </c>
      <c r="F48" s="26" t="s">
        <v>30</v>
      </c>
      <c r="G48" s="39" t="s">
        <v>322</v>
      </c>
      <c r="H48" s="39" t="s">
        <v>50</v>
      </c>
      <c r="I48" s="46">
        <f t="shared" si="1"/>
        <v>10.885999999999999</v>
      </c>
      <c r="J48" s="27">
        <v>10.5</v>
      </c>
      <c r="K48" s="27">
        <v>10.62</v>
      </c>
      <c r="L48" s="27">
        <v>11.25</v>
      </c>
      <c r="M48" s="27">
        <v>11.5</v>
      </c>
      <c r="N48" s="46">
        <f t="shared" si="2"/>
        <v>9.75</v>
      </c>
      <c r="O48" s="27">
        <v>7.75</v>
      </c>
      <c r="P48" s="27">
        <v>11.75</v>
      </c>
      <c r="Q48" s="46">
        <f t="shared" si="3"/>
        <v>9.75</v>
      </c>
      <c r="R48" s="34">
        <v>9.75</v>
      </c>
      <c r="S48" s="34"/>
      <c r="T48" s="34"/>
      <c r="U48" s="34"/>
      <c r="V48" s="46">
        <f t="shared" si="4"/>
        <v>13.5</v>
      </c>
      <c r="W48" s="27">
        <v>13.5</v>
      </c>
      <c r="X48" s="46">
        <f t="shared" si="5"/>
        <v>10.694374999999999</v>
      </c>
      <c r="Y48" s="28">
        <f>IF(X48&gt;=10,30,SUM(#REF!+#REF!+#REF!+#REF!+#REF!+#REF!+#REF!))</f>
        <v>30</v>
      </c>
      <c r="Z48" s="87"/>
      <c r="AA48" s="46">
        <f t="shared" si="6"/>
        <v>11.059999999999999</v>
      </c>
      <c r="AB48" s="27">
        <v>11.87</v>
      </c>
      <c r="AC48" s="27">
        <v>9.75</v>
      </c>
      <c r="AD48" s="27">
        <v>11.87</v>
      </c>
      <c r="AE48" s="27">
        <v>11</v>
      </c>
      <c r="AF48" s="46">
        <f t="shared" si="7"/>
        <v>7.625</v>
      </c>
      <c r="AG48" s="27">
        <v>6.75</v>
      </c>
      <c r="AH48" s="27">
        <v>8.5</v>
      </c>
      <c r="AI48" s="46">
        <f t="shared" si="8"/>
        <v>9.25</v>
      </c>
      <c r="AJ48" s="34">
        <v>9.25</v>
      </c>
      <c r="AK48" s="34"/>
      <c r="AL48" s="34"/>
      <c r="AM48" s="34"/>
      <c r="AN48" s="46">
        <f t="shared" si="9"/>
        <v>13.5</v>
      </c>
      <c r="AO48" s="27">
        <v>13.5</v>
      </c>
      <c r="AP48" s="49">
        <f t="shared" si="10"/>
        <v>10.240625</v>
      </c>
      <c r="AQ48" s="46">
        <f t="shared" si="12"/>
        <v>10.467499999999999</v>
      </c>
      <c r="AR48" s="29" t="str">
        <f t="shared" si="11"/>
        <v>Admis/ Sess 1</v>
      </c>
      <c r="AS48" s="30" t="e">
        <f>Y48+#REF!</f>
        <v>#REF!</v>
      </c>
    </row>
    <row r="49" spans="1:45" ht="24.95" customHeight="1">
      <c r="A49" s="25">
        <v>40</v>
      </c>
      <c r="B49" s="39" t="s">
        <v>248</v>
      </c>
      <c r="C49" s="39" t="s">
        <v>249</v>
      </c>
      <c r="D49" s="39" t="s">
        <v>250</v>
      </c>
      <c r="E49" s="26" t="s">
        <v>49</v>
      </c>
      <c r="F49" s="26" t="s">
        <v>52</v>
      </c>
      <c r="G49" s="39" t="s">
        <v>323</v>
      </c>
      <c r="H49" s="39" t="s">
        <v>52</v>
      </c>
      <c r="I49" s="46">
        <f t="shared" si="1"/>
        <v>11.074999999999999</v>
      </c>
      <c r="J49" s="27">
        <v>10.5</v>
      </c>
      <c r="K49" s="27">
        <v>8.75</v>
      </c>
      <c r="L49" s="27">
        <v>12.5</v>
      </c>
      <c r="M49" s="27">
        <v>14</v>
      </c>
      <c r="N49" s="46">
        <f t="shared" si="2"/>
        <v>8.375</v>
      </c>
      <c r="O49" s="27">
        <v>8.5</v>
      </c>
      <c r="P49" s="27">
        <v>8.25</v>
      </c>
      <c r="Q49" s="46">
        <f t="shared" si="3"/>
        <v>9.5</v>
      </c>
      <c r="R49" s="34">
        <v>9.5</v>
      </c>
      <c r="S49" s="34"/>
      <c r="T49" s="34"/>
      <c r="U49" s="34"/>
      <c r="V49" s="46">
        <f t="shared" si="4"/>
        <v>10.5</v>
      </c>
      <c r="W49" s="27">
        <v>10.5</v>
      </c>
      <c r="X49" s="46">
        <f t="shared" si="5"/>
        <v>10.265625</v>
      </c>
      <c r="Y49" s="28">
        <f>IF(X49&gt;=10,30,SUM(#REF!+#REF!+#REF!+#REF!+#REF!+#REF!+#REF!))</f>
        <v>30</v>
      </c>
      <c r="Z49" s="87"/>
      <c r="AA49" s="46">
        <f t="shared" si="6"/>
        <v>9.8859999999999992</v>
      </c>
      <c r="AB49" s="27">
        <v>12.62</v>
      </c>
      <c r="AC49" s="27">
        <v>7</v>
      </c>
      <c r="AD49" s="27">
        <v>6.75</v>
      </c>
      <c r="AE49" s="27">
        <v>13.25</v>
      </c>
      <c r="AF49" s="46">
        <f t="shared" si="7"/>
        <v>10.625</v>
      </c>
      <c r="AG49" s="27">
        <v>9.75</v>
      </c>
      <c r="AH49" s="27">
        <v>11.5</v>
      </c>
      <c r="AI49" s="46">
        <f t="shared" si="8"/>
        <v>10.5</v>
      </c>
      <c r="AJ49" s="34">
        <v>10.5</v>
      </c>
      <c r="AK49" s="34"/>
      <c r="AL49" s="34"/>
      <c r="AM49" s="34"/>
      <c r="AN49" s="46">
        <f t="shared" si="9"/>
        <v>11.5</v>
      </c>
      <c r="AO49" s="27">
        <v>11.5</v>
      </c>
      <c r="AP49" s="49">
        <f t="shared" si="10"/>
        <v>10.209999999999999</v>
      </c>
      <c r="AQ49" s="46">
        <f t="shared" si="12"/>
        <v>10.2378125</v>
      </c>
      <c r="AR49" s="29" t="str">
        <f t="shared" si="11"/>
        <v>Admis/ Sess 1</v>
      </c>
      <c r="AS49" s="30" t="e">
        <f>Y49+#REF!</f>
        <v>#REF!</v>
      </c>
    </row>
    <row r="50" spans="1:45" ht="24.95" customHeight="1">
      <c r="A50" s="25">
        <v>41</v>
      </c>
      <c r="B50" s="39" t="s">
        <v>251</v>
      </c>
      <c r="C50" s="39" t="s">
        <v>252</v>
      </c>
      <c r="D50" s="39" t="s">
        <v>253</v>
      </c>
      <c r="E50" s="26" t="s">
        <v>93</v>
      </c>
      <c r="F50" s="26" t="s">
        <v>94</v>
      </c>
      <c r="G50" s="39" t="s">
        <v>324</v>
      </c>
      <c r="H50" s="39" t="s">
        <v>118</v>
      </c>
      <c r="I50" s="46">
        <f t="shared" si="1"/>
        <v>12.574999999999999</v>
      </c>
      <c r="J50" s="27">
        <v>12.5</v>
      </c>
      <c r="K50" s="27">
        <v>15.25</v>
      </c>
      <c r="L50" s="27">
        <v>8.5</v>
      </c>
      <c r="M50" s="27">
        <v>12.75</v>
      </c>
      <c r="N50" s="46">
        <f t="shared" si="2"/>
        <v>10</v>
      </c>
      <c r="O50" s="27">
        <v>7.25</v>
      </c>
      <c r="P50" s="27">
        <v>12.75</v>
      </c>
      <c r="Q50" s="46">
        <f t="shared" si="3"/>
        <v>10.25</v>
      </c>
      <c r="R50" s="34">
        <v>10.25</v>
      </c>
      <c r="S50" s="34"/>
      <c r="T50" s="34"/>
      <c r="U50" s="34"/>
      <c r="V50" s="46">
        <f t="shared" si="4"/>
        <v>15.5</v>
      </c>
      <c r="W50" s="27">
        <v>15.5</v>
      </c>
      <c r="X50" s="46">
        <f t="shared" si="5"/>
        <v>11.96875</v>
      </c>
      <c r="Y50" s="28">
        <f>IF(X50&gt;=10,30,SUM(#REF!+#REF!+#REF!+#REF!+#REF!+#REF!+#REF!))</f>
        <v>30</v>
      </c>
      <c r="Z50" s="87"/>
      <c r="AA50" s="46">
        <f t="shared" si="6"/>
        <v>13.135</v>
      </c>
      <c r="AB50" s="27">
        <v>14.12</v>
      </c>
      <c r="AC50" s="27">
        <v>9.75</v>
      </c>
      <c r="AD50" s="27">
        <v>14.87</v>
      </c>
      <c r="AE50" s="27">
        <v>15</v>
      </c>
      <c r="AF50" s="46">
        <f t="shared" si="7"/>
        <v>12</v>
      </c>
      <c r="AG50" s="27">
        <v>12.25</v>
      </c>
      <c r="AH50" s="27">
        <v>11.75</v>
      </c>
      <c r="AI50" s="46">
        <f t="shared" si="8"/>
        <v>11.5</v>
      </c>
      <c r="AJ50" s="34">
        <v>11.5</v>
      </c>
      <c r="AK50" s="34"/>
      <c r="AL50" s="34"/>
      <c r="AM50" s="34"/>
      <c r="AN50" s="46">
        <f t="shared" si="9"/>
        <v>14.5</v>
      </c>
      <c r="AO50" s="27">
        <v>14.5</v>
      </c>
      <c r="AP50" s="49">
        <f t="shared" si="10"/>
        <v>12.834375</v>
      </c>
      <c r="AQ50" s="46">
        <f t="shared" si="12"/>
        <v>12.401562500000001</v>
      </c>
      <c r="AR50" s="29" t="str">
        <f t="shared" si="11"/>
        <v>Admis/ Sess 1</v>
      </c>
      <c r="AS50" s="30" t="e">
        <f>Y50+#REF!</f>
        <v>#REF!</v>
      </c>
    </row>
    <row r="51" spans="1:45" ht="24.95" customHeight="1">
      <c r="A51" s="25">
        <v>42</v>
      </c>
      <c r="B51" s="39" t="s">
        <v>254</v>
      </c>
      <c r="C51" s="39" t="s">
        <v>255</v>
      </c>
      <c r="D51" s="39" t="s">
        <v>119</v>
      </c>
      <c r="E51" s="26" t="s">
        <v>95</v>
      </c>
      <c r="F51" s="26" t="s">
        <v>30</v>
      </c>
      <c r="G51" s="39" t="s">
        <v>325</v>
      </c>
      <c r="H51" s="39" t="s">
        <v>50</v>
      </c>
      <c r="I51" s="46">
        <f t="shared" si="1"/>
        <v>12.125</v>
      </c>
      <c r="J51" s="27">
        <v>10.5</v>
      </c>
      <c r="K51" s="27">
        <v>12.25</v>
      </c>
      <c r="L51" s="27">
        <v>12.25</v>
      </c>
      <c r="M51" s="27">
        <v>14.25</v>
      </c>
      <c r="N51" s="46">
        <f t="shared" si="2"/>
        <v>10.125</v>
      </c>
      <c r="O51" s="27">
        <v>10.25</v>
      </c>
      <c r="P51" s="27">
        <v>10</v>
      </c>
      <c r="Q51" s="46">
        <f t="shared" si="3"/>
        <v>9.5</v>
      </c>
      <c r="R51" s="34">
        <v>9.5</v>
      </c>
      <c r="S51" s="34"/>
      <c r="T51" s="34"/>
      <c r="U51" s="34"/>
      <c r="V51" s="46">
        <f t="shared" si="4"/>
        <v>14</v>
      </c>
      <c r="W51" s="27">
        <v>14</v>
      </c>
      <c r="X51" s="46">
        <f t="shared" si="5"/>
        <v>11.578125</v>
      </c>
      <c r="Y51" s="28">
        <f>IF(X51&gt;=10,30,SUM(#REF!+#REF!+#REF!+#REF!+#REF!+#REF!+#REF!))</f>
        <v>30</v>
      </c>
      <c r="Z51" s="87"/>
      <c r="AA51" s="46">
        <f t="shared" si="6"/>
        <v>10.773999999999999</v>
      </c>
      <c r="AB51" s="27">
        <v>13.5</v>
      </c>
      <c r="AC51" s="27">
        <v>10.5</v>
      </c>
      <c r="AD51" s="27">
        <v>5.37</v>
      </c>
      <c r="AE51" s="27">
        <v>12.5</v>
      </c>
      <c r="AF51" s="46">
        <f t="shared" si="7"/>
        <v>10.625</v>
      </c>
      <c r="AG51" s="27">
        <v>8.25</v>
      </c>
      <c r="AH51" s="27">
        <v>13</v>
      </c>
      <c r="AI51" s="46">
        <f t="shared" si="8"/>
        <v>11</v>
      </c>
      <c r="AJ51" s="34">
        <v>11</v>
      </c>
      <c r="AK51" s="34"/>
      <c r="AL51" s="34"/>
      <c r="AM51" s="34"/>
      <c r="AN51" s="46">
        <f t="shared" si="9"/>
        <v>14.5</v>
      </c>
      <c r="AO51" s="27">
        <v>14.5</v>
      </c>
      <c r="AP51" s="49">
        <f t="shared" si="10"/>
        <v>10.983750000000001</v>
      </c>
      <c r="AQ51" s="46">
        <f t="shared" si="12"/>
        <v>11.2809375</v>
      </c>
      <c r="AR51" s="29" t="str">
        <f t="shared" si="11"/>
        <v>Admis/ Sess 1</v>
      </c>
      <c r="AS51" s="30" t="e">
        <f>Y51+#REF!</f>
        <v>#REF!</v>
      </c>
    </row>
    <row r="52" spans="1:45" s="78" customFormat="1" ht="24.95" customHeight="1">
      <c r="A52" s="67">
        <v>43</v>
      </c>
      <c r="B52" s="68" t="s">
        <v>256</v>
      </c>
      <c r="C52" s="77" t="s">
        <v>257</v>
      </c>
      <c r="D52" s="68" t="s">
        <v>125</v>
      </c>
      <c r="E52" s="69" t="s">
        <v>96</v>
      </c>
      <c r="F52" s="69" t="s">
        <v>50</v>
      </c>
      <c r="G52" s="68" t="s">
        <v>326</v>
      </c>
      <c r="H52" s="68" t="s">
        <v>118</v>
      </c>
      <c r="I52" s="70">
        <f t="shared" si="1"/>
        <v>9.4</v>
      </c>
      <c r="J52" s="104">
        <v>10.5</v>
      </c>
      <c r="K52" s="92">
        <v>9.5</v>
      </c>
      <c r="L52" s="71">
        <v>10</v>
      </c>
      <c r="M52" s="71">
        <v>7</v>
      </c>
      <c r="N52" s="70">
        <f t="shared" si="2"/>
        <v>11.664999999999999</v>
      </c>
      <c r="O52" s="71">
        <v>11.33</v>
      </c>
      <c r="P52" s="71">
        <v>12</v>
      </c>
      <c r="Q52" s="70">
        <f t="shared" si="3"/>
        <v>9.75</v>
      </c>
      <c r="R52" s="71">
        <v>9.75</v>
      </c>
      <c r="S52" s="71"/>
      <c r="T52" s="71"/>
      <c r="U52" s="71"/>
      <c r="V52" s="70">
        <f t="shared" si="4"/>
        <v>10.5</v>
      </c>
      <c r="W52" s="71">
        <v>10.5</v>
      </c>
      <c r="X52" s="70">
        <f t="shared" si="5"/>
        <v>10.056875</v>
      </c>
      <c r="Y52" s="72">
        <f>IF(X52&gt;=10,30,SUM(#REF!+#REF!+#REF!+#REF!+#REF!+#REF!+#REF!))</f>
        <v>30</v>
      </c>
      <c r="Z52" s="88"/>
      <c r="AA52" s="70">
        <f t="shared" si="6"/>
        <v>9.3859999999999992</v>
      </c>
      <c r="AB52" s="71">
        <v>11.87</v>
      </c>
      <c r="AC52" s="71">
        <v>6.75</v>
      </c>
      <c r="AD52" s="71">
        <v>9.5</v>
      </c>
      <c r="AE52" s="71">
        <v>9.5</v>
      </c>
      <c r="AF52" s="70">
        <f t="shared" si="7"/>
        <v>10.664999999999999</v>
      </c>
      <c r="AG52" s="71">
        <v>10.08</v>
      </c>
      <c r="AH52" s="71">
        <v>11.25</v>
      </c>
      <c r="AI52" s="70">
        <f t="shared" si="8"/>
        <v>8.75</v>
      </c>
      <c r="AJ52" s="71">
        <v>8.75</v>
      </c>
      <c r="AK52" s="71"/>
      <c r="AL52" s="71"/>
      <c r="AM52" s="71"/>
      <c r="AN52" s="70">
        <f t="shared" si="9"/>
        <v>14</v>
      </c>
      <c r="AO52" s="71">
        <v>14</v>
      </c>
      <c r="AP52" s="73">
        <f t="shared" si="10"/>
        <v>9.9543749999999989</v>
      </c>
      <c r="AQ52" s="93">
        <f t="shared" si="12"/>
        <v>10.005624999999998</v>
      </c>
      <c r="AR52" s="74" t="str">
        <f>IF(AQ52&gt;=10,"Admis/ Sess 1","admis dettes")</f>
        <v>Admis/ Sess 1</v>
      </c>
      <c r="AS52" s="75" t="e">
        <f>Y52+#REF!</f>
        <v>#REF!</v>
      </c>
    </row>
    <row r="53" spans="1:45" ht="24.95" customHeight="1">
      <c r="A53" s="25">
        <v>44</v>
      </c>
      <c r="B53" s="39" t="s">
        <v>258</v>
      </c>
      <c r="C53" s="39" t="s">
        <v>259</v>
      </c>
      <c r="D53" s="39" t="s">
        <v>133</v>
      </c>
      <c r="E53" s="26" t="s">
        <v>97</v>
      </c>
      <c r="F53" s="26" t="s">
        <v>50</v>
      </c>
      <c r="G53" s="39" t="s">
        <v>327</v>
      </c>
      <c r="H53" s="39" t="s">
        <v>344</v>
      </c>
      <c r="I53" s="46">
        <f t="shared" si="1"/>
        <v>10.65</v>
      </c>
      <c r="J53" s="91">
        <v>12.5</v>
      </c>
      <c r="K53" s="91">
        <v>11</v>
      </c>
      <c r="L53" s="27">
        <v>8</v>
      </c>
      <c r="M53" s="27">
        <v>10</v>
      </c>
      <c r="N53" s="46">
        <f t="shared" si="2"/>
        <v>8.5</v>
      </c>
      <c r="O53" s="91">
        <v>10</v>
      </c>
      <c r="P53" s="27">
        <v>7</v>
      </c>
      <c r="Q53" s="46">
        <f t="shared" si="3"/>
        <v>9.5</v>
      </c>
      <c r="R53" s="34">
        <v>9.5</v>
      </c>
      <c r="S53" s="34"/>
      <c r="T53" s="34"/>
      <c r="U53" s="34"/>
      <c r="V53" s="46">
        <f t="shared" si="4"/>
        <v>13</v>
      </c>
      <c r="W53" s="27">
        <v>13</v>
      </c>
      <c r="X53" s="46">
        <f t="shared" si="5"/>
        <v>10.1875</v>
      </c>
      <c r="Y53" s="28">
        <f>IF(X53&gt;=10,30,SUM(#REF!+#REF!+#REF!+#REF!+#REF!+#REF!+#REF!))</f>
        <v>30</v>
      </c>
      <c r="Z53" s="87"/>
      <c r="AA53" s="46">
        <f t="shared" si="6"/>
        <v>10.923999999999999</v>
      </c>
      <c r="AB53" s="91">
        <v>13.5</v>
      </c>
      <c r="AC53" s="91">
        <v>9.5</v>
      </c>
      <c r="AD53" s="91">
        <v>10.87</v>
      </c>
      <c r="AE53" s="91">
        <v>9.25</v>
      </c>
      <c r="AF53" s="46">
        <f t="shared" si="7"/>
        <v>8.625</v>
      </c>
      <c r="AG53" s="91">
        <v>6.5</v>
      </c>
      <c r="AH53" s="27">
        <v>10.75</v>
      </c>
      <c r="AI53" s="46">
        <f t="shared" si="8"/>
        <v>11.25</v>
      </c>
      <c r="AJ53" s="34">
        <v>11.25</v>
      </c>
      <c r="AK53" s="34"/>
      <c r="AL53" s="34"/>
      <c r="AM53" s="34"/>
      <c r="AN53" s="46">
        <f t="shared" si="9"/>
        <v>7</v>
      </c>
      <c r="AO53" s="27">
        <v>7</v>
      </c>
      <c r="AP53" s="49">
        <f t="shared" si="10"/>
        <v>10.124375000000001</v>
      </c>
      <c r="AQ53" s="46">
        <f t="shared" si="12"/>
        <v>10.1559375</v>
      </c>
      <c r="AR53" s="101" t="str">
        <f>IF(AQ53&gt;=10,"Admis/ Sess 2","Rattrapge")</f>
        <v>Admis/ Sess 2</v>
      </c>
      <c r="AS53" s="30" t="e">
        <f>Y53+#REF!</f>
        <v>#REF!</v>
      </c>
    </row>
    <row r="54" spans="1:45" s="38" customFormat="1" ht="24.95" customHeight="1">
      <c r="A54" s="40">
        <v>45</v>
      </c>
      <c r="B54" s="41" t="s">
        <v>260</v>
      </c>
      <c r="C54" s="41" t="s">
        <v>261</v>
      </c>
      <c r="D54" s="41" t="s">
        <v>262</v>
      </c>
      <c r="E54" s="42" t="s">
        <v>98</v>
      </c>
      <c r="F54" s="42" t="s">
        <v>50</v>
      </c>
      <c r="G54" s="41" t="s">
        <v>328</v>
      </c>
      <c r="H54" s="41" t="s">
        <v>30</v>
      </c>
      <c r="I54" s="46">
        <f t="shared" si="1"/>
        <v>9.1750000000000007</v>
      </c>
      <c r="J54" s="34">
        <v>10</v>
      </c>
      <c r="K54" s="91">
        <v>10.25</v>
      </c>
      <c r="L54" s="34">
        <v>6.5</v>
      </c>
      <c r="M54" s="34">
        <v>9</v>
      </c>
      <c r="N54" s="46">
        <f t="shared" si="2"/>
        <v>8.125</v>
      </c>
      <c r="O54" s="91">
        <v>7.5</v>
      </c>
      <c r="P54" s="34">
        <v>8.75</v>
      </c>
      <c r="Q54" s="46">
        <f t="shared" si="3"/>
        <v>6.5</v>
      </c>
      <c r="R54" s="34">
        <v>6.5</v>
      </c>
      <c r="S54" s="34"/>
      <c r="T54" s="34"/>
      <c r="U54" s="34"/>
      <c r="V54" s="46">
        <f t="shared" si="4"/>
        <v>13</v>
      </c>
      <c r="W54" s="34">
        <v>13</v>
      </c>
      <c r="X54" s="46">
        <f t="shared" si="5"/>
        <v>8.984375</v>
      </c>
      <c r="Y54" s="28" t="e">
        <f>IF(X54&gt;=10,30,SUM(#REF!+#REF!+#REF!+#REF!+#REF!+#REF!+#REF!))</f>
        <v>#REF!</v>
      </c>
      <c r="Z54" s="87"/>
      <c r="AA54" s="46">
        <f t="shared" si="6"/>
        <v>8.4740000000000002</v>
      </c>
      <c r="AB54" s="91">
        <v>12</v>
      </c>
      <c r="AC54" s="91">
        <v>6</v>
      </c>
      <c r="AD54" s="91">
        <v>9.1199999999999992</v>
      </c>
      <c r="AE54" s="91">
        <v>6.25</v>
      </c>
      <c r="AF54" s="46">
        <f t="shared" si="7"/>
        <v>9.125</v>
      </c>
      <c r="AG54" s="91">
        <v>7.5</v>
      </c>
      <c r="AH54" s="34">
        <v>10.75</v>
      </c>
      <c r="AI54" s="46">
        <f t="shared" si="8"/>
        <v>5.75</v>
      </c>
      <c r="AJ54" s="91">
        <v>5.75</v>
      </c>
      <c r="AK54" s="34"/>
      <c r="AL54" s="34"/>
      <c r="AM54" s="34"/>
      <c r="AN54" s="46">
        <f t="shared" si="9"/>
        <v>14</v>
      </c>
      <c r="AO54" s="34">
        <v>14</v>
      </c>
      <c r="AP54" s="49">
        <f t="shared" si="10"/>
        <v>8.8118750000000006</v>
      </c>
      <c r="AQ54" s="46">
        <f t="shared" si="12"/>
        <v>8.8981250000000003</v>
      </c>
      <c r="AR54" s="103" t="str">
        <f>IF(AQ54&gt;=10,"Admis/ Sess 1","Ajournée")</f>
        <v>Ajournée</v>
      </c>
      <c r="AS54" s="43" t="e">
        <f>Y54+#REF!</f>
        <v>#REF!</v>
      </c>
    </row>
    <row r="55" spans="1:45" ht="24.95" customHeight="1">
      <c r="A55" s="25">
        <v>46</v>
      </c>
      <c r="B55" s="39" t="s">
        <v>263</v>
      </c>
      <c r="C55" s="39" t="s">
        <v>264</v>
      </c>
      <c r="D55" s="39" t="s">
        <v>265</v>
      </c>
      <c r="E55" s="26" t="s">
        <v>99</v>
      </c>
      <c r="F55" s="26" t="s">
        <v>100</v>
      </c>
      <c r="G55" s="39" t="s">
        <v>329</v>
      </c>
      <c r="H55" s="39" t="s">
        <v>129</v>
      </c>
      <c r="I55" s="46">
        <f t="shared" si="1"/>
        <v>11.875</v>
      </c>
      <c r="J55" s="27">
        <v>11.5</v>
      </c>
      <c r="K55" s="27">
        <v>12.25</v>
      </c>
      <c r="L55" s="27">
        <v>10.5</v>
      </c>
      <c r="M55" s="27">
        <v>13.25</v>
      </c>
      <c r="N55" s="46">
        <f t="shared" si="2"/>
        <v>11.75</v>
      </c>
      <c r="O55" s="27">
        <v>11.5</v>
      </c>
      <c r="P55" s="27">
        <v>12</v>
      </c>
      <c r="Q55" s="46">
        <f t="shared" si="3"/>
        <v>14.25</v>
      </c>
      <c r="R55" s="34">
        <v>14.25</v>
      </c>
      <c r="S55" s="34"/>
      <c r="T55" s="34"/>
      <c r="U55" s="34"/>
      <c r="V55" s="46">
        <f t="shared" si="4"/>
        <v>14</v>
      </c>
      <c r="W55" s="27">
        <v>14</v>
      </c>
      <c r="X55" s="46">
        <f t="shared" si="5"/>
        <v>12.125</v>
      </c>
      <c r="Y55" s="28">
        <f>IF(X55&gt;=10,30,SUM(#REF!+#REF!+#REF!+#REF!+#REF!+#REF!+#REF!))</f>
        <v>30</v>
      </c>
      <c r="Z55" s="87"/>
      <c r="AA55" s="46">
        <f t="shared" si="6"/>
        <v>13.736000000000001</v>
      </c>
      <c r="AB55" s="27">
        <v>14.62</v>
      </c>
      <c r="AC55" s="27">
        <v>11.5</v>
      </c>
      <c r="AD55" s="27">
        <v>13.5</v>
      </c>
      <c r="AE55" s="27">
        <v>16</v>
      </c>
      <c r="AF55" s="46">
        <f t="shared" si="7"/>
        <v>13.25</v>
      </c>
      <c r="AG55" s="27">
        <v>14.25</v>
      </c>
      <c r="AH55" s="27">
        <v>12.25</v>
      </c>
      <c r="AI55" s="46">
        <f t="shared" si="8"/>
        <v>12</v>
      </c>
      <c r="AJ55" s="34">
        <v>12</v>
      </c>
      <c r="AK55" s="34"/>
      <c r="AL55" s="34"/>
      <c r="AM55" s="34"/>
      <c r="AN55" s="46">
        <f t="shared" si="9"/>
        <v>10</v>
      </c>
      <c r="AO55" s="27">
        <v>10</v>
      </c>
      <c r="AP55" s="49">
        <f t="shared" si="10"/>
        <v>13.272500000000001</v>
      </c>
      <c r="AQ55" s="46">
        <f t="shared" si="12"/>
        <v>12.69875</v>
      </c>
      <c r="AR55" s="29" t="str">
        <f t="shared" si="11"/>
        <v>Admis/ Sess 1</v>
      </c>
      <c r="AS55" s="30" t="e">
        <f>Y55+#REF!</f>
        <v>#REF!</v>
      </c>
    </row>
    <row r="56" spans="1:45" s="85" customFormat="1" ht="24.95" customHeight="1">
      <c r="A56" s="79">
        <v>47</v>
      </c>
      <c r="B56" s="80" t="s">
        <v>266</v>
      </c>
      <c r="C56" s="77" t="s">
        <v>128</v>
      </c>
      <c r="D56" s="80" t="s">
        <v>122</v>
      </c>
      <c r="E56" s="81" t="s">
        <v>101</v>
      </c>
      <c r="F56" s="81" t="s">
        <v>102</v>
      </c>
      <c r="G56" s="80" t="s">
        <v>330</v>
      </c>
      <c r="H56" s="80" t="s">
        <v>50</v>
      </c>
      <c r="I56" s="92">
        <f t="shared" si="1"/>
        <v>10.324999999999999</v>
      </c>
      <c r="J56" s="82">
        <v>10.75</v>
      </c>
      <c r="K56" s="82">
        <v>9.5</v>
      </c>
      <c r="L56" s="82">
        <v>8.75</v>
      </c>
      <c r="M56" s="82">
        <v>12.5</v>
      </c>
      <c r="N56" s="70">
        <f t="shared" si="2"/>
        <v>8.25</v>
      </c>
      <c r="O56" s="82">
        <v>9</v>
      </c>
      <c r="P56" s="82">
        <v>7.5</v>
      </c>
      <c r="Q56" s="70">
        <f t="shared" si="3"/>
        <v>7.25</v>
      </c>
      <c r="R56" s="71">
        <v>7.25</v>
      </c>
      <c r="S56" s="71"/>
      <c r="T56" s="71"/>
      <c r="U56" s="71"/>
      <c r="V56" s="70">
        <f t="shared" si="4"/>
        <v>13</v>
      </c>
      <c r="W56" s="82">
        <v>13</v>
      </c>
      <c r="X56" s="70">
        <f t="shared" si="5"/>
        <v>9.78125</v>
      </c>
      <c r="Y56" s="72" t="e">
        <f>IF(X56&gt;=10,30,SUM(#REF!+#REF!+#REF!+#REF!+#REF!+#REF!+#REF!))</f>
        <v>#REF!</v>
      </c>
      <c r="Z56" s="88"/>
      <c r="AA56" s="70">
        <f t="shared" si="6"/>
        <v>11.074</v>
      </c>
      <c r="AB56" s="82">
        <v>10.25</v>
      </c>
      <c r="AC56" s="82">
        <v>10.25</v>
      </c>
      <c r="AD56" s="82">
        <v>11.62</v>
      </c>
      <c r="AE56" s="82">
        <v>13</v>
      </c>
      <c r="AF56" s="70">
        <f t="shared" si="7"/>
        <v>10.125</v>
      </c>
      <c r="AG56" s="82">
        <v>8.75</v>
      </c>
      <c r="AH56" s="82">
        <v>11.5</v>
      </c>
      <c r="AI56" s="70">
        <f t="shared" si="8"/>
        <v>10.25</v>
      </c>
      <c r="AJ56" s="71">
        <v>10.25</v>
      </c>
      <c r="AK56" s="71"/>
      <c r="AL56" s="71"/>
      <c r="AM56" s="71"/>
      <c r="AN56" s="70">
        <f t="shared" si="9"/>
        <v>10.5</v>
      </c>
      <c r="AO56" s="82">
        <v>10.5</v>
      </c>
      <c r="AP56" s="73">
        <f t="shared" si="10"/>
        <v>10.749375000000001</v>
      </c>
      <c r="AQ56" s="93">
        <f t="shared" si="12"/>
        <v>10.2653125</v>
      </c>
      <c r="AR56" s="83" t="str">
        <f t="shared" si="11"/>
        <v>Admis/ Sess 1</v>
      </c>
      <c r="AS56" s="84" t="e">
        <f>Y56+#REF!</f>
        <v>#REF!</v>
      </c>
    </row>
    <row r="57" spans="1:45" ht="24.95" customHeight="1">
      <c r="A57" s="25">
        <v>48</v>
      </c>
      <c r="B57" s="39" t="s">
        <v>267</v>
      </c>
      <c r="C57" s="39" t="s">
        <v>268</v>
      </c>
      <c r="D57" s="39" t="s">
        <v>269</v>
      </c>
      <c r="E57" s="26" t="s">
        <v>104</v>
      </c>
      <c r="F57" s="26" t="s">
        <v>105</v>
      </c>
      <c r="G57" s="39" t="s">
        <v>331</v>
      </c>
      <c r="H57" s="39" t="s">
        <v>52</v>
      </c>
      <c r="I57" s="46">
        <f t="shared" si="1"/>
        <v>9.875</v>
      </c>
      <c r="J57" s="91">
        <v>9.5</v>
      </c>
      <c r="K57" s="91">
        <v>9.25</v>
      </c>
      <c r="L57" s="27">
        <v>9.5</v>
      </c>
      <c r="M57" s="27">
        <v>11.75</v>
      </c>
      <c r="N57" s="46">
        <f t="shared" si="2"/>
        <v>9.625</v>
      </c>
      <c r="O57" s="27">
        <v>9.25</v>
      </c>
      <c r="P57" s="27">
        <v>10</v>
      </c>
      <c r="Q57" s="46">
        <f t="shared" si="3"/>
        <v>9.25</v>
      </c>
      <c r="R57" s="91">
        <v>9.25</v>
      </c>
      <c r="S57" s="34"/>
      <c r="T57" s="34"/>
      <c r="U57" s="34"/>
      <c r="V57" s="46">
        <f t="shared" si="4"/>
        <v>10.5</v>
      </c>
      <c r="W57" s="27">
        <v>10.5</v>
      </c>
      <c r="X57" s="46">
        <f t="shared" si="5"/>
        <v>9.8125</v>
      </c>
      <c r="Y57" s="28" t="e">
        <f>IF(X57&gt;=10,30,SUM(#REF!+#REF!+#REF!+#REF!+#REF!+#REF!+#REF!))</f>
        <v>#REF!</v>
      </c>
      <c r="Z57" s="87"/>
      <c r="AA57" s="46">
        <f t="shared" si="6"/>
        <v>8.8610000000000007</v>
      </c>
      <c r="AB57" s="27">
        <v>10.119999999999999</v>
      </c>
      <c r="AC57" s="27">
        <v>6.25</v>
      </c>
      <c r="AD57" s="27">
        <v>7.75</v>
      </c>
      <c r="AE57" s="27">
        <v>12</v>
      </c>
      <c r="AF57" s="46">
        <f t="shared" si="7"/>
        <v>10.25</v>
      </c>
      <c r="AG57" s="27">
        <v>11</v>
      </c>
      <c r="AH57" s="91">
        <v>9.5</v>
      </c>
      <c r="AI57" s="46">
        <f t="shared" si="8"/>
        <v>7.5</v>
      </c>
      <c r="AJ57" s="34">
        <v>7.5</v>
      </c>
      <c r="AK57" s="34"/>
      <c r="AL57" s="34"/>
      <c r="AM57" s="34"/>
      <c r="AN57" s="46">
        <f t="shared" si="9"/>
        <v>9</v>
      </c>
      <c r="AO57" s="27">
        <v>9</v>
      </c>
      <c r="AP57" s="49">
        <f t="shared" si="10"/>
        <v>9.1318750000000009</v>
      </c>
      <c r="AQ57" s="46">
        <f t="shared" si="12"/>
        <v>9.4721875000000004</v>
      </c>
      <c r="AR57" s="29" t="str">
        <f>IF(AQ57&gt;=10,"Admis/ Sess 1","Ajournée")</f>
        <v>Ajournée</v>
      </c>
      <c r="AS57" s="30" t="e">
        <f>Y57+#REF!</f>
        <v>#REF!</v>
      </c>
    </row>
    <row r="58" spans="1:45" s="85" customFormat="1" ht="24.95" customHeight="1">
      <c r="A58" s="79">
        <v>49</v>
      </c>
      <c r="B58" s="80" t="s">
        <v>270</v>
      </c>
      <c r="C58" s="77" t="s">
        <v>271</v>
      </c>
      <c r="D58" s="80" t="s">
        <v>272</v>
      </c>
      <c r="E58" s="81" t="s">
        <v>106</v>
      </c>
      <c r="F58" s="81" t="s">
        <v>50</v>
      </c>
      <c r="G58" s="80" t="s">
        <v>332</v>
      </c>
      <c r="H58" s="80" t="s">
        <v>50</v>
      </c>
      <c r="I58" s="70">
        <f t="shared" si="1"/>
        <v>0</v>
      </c>
      <c r="J58" s="82">
        <v>0</v>
      </c>
      <c r="K58" s="82">
        <v>0</v>
      </c>
      <c r="L58" s="82">
        <v>0</v>
      </c>
      <c r="M58" s="82">
        <v>0</v>
      </c>
      <c r="N58" s="70">
        <f t="shared" si="2"/>
        <v>0.375</v>
      </c>
      <c r="O58" s="82">
        <v>0.25</v>
      </c>
      <c r="P58" s="82">
        <v>0.5</v>
      </c>
      <c r="Q58" s="70">
        <f t="shared" si="3"/>
        <v>0</v>
      </c>
      <c r="R58" s="71">
        <v>0</v>
      </c>
      <c r="S58" s="71"/>
      <c r="T58" s="71"/>
      <c r="U58" s="71"/>
      <c r="V58" s="70">
        <f t="shared" si="4"/>
        <v>0</v>
      </c>
      <c r="W58" s="82">
        <v>0</v>
      </c>
      <c r="X58" s="70">
        <f t="shared" si="5"/>
        <v>9.375E-2</v>
      </c>
      <c r="Y58" s="72" t="e">
        <f>IF(X58&gt;=10,30,SUM(#REF!+#REF!+#REF!+#REF!+#REF!+#REF!+#REF!))</f>
        <v>#REF!</v>
      </c>
      <c r="Z58" s="88"/>
      <c r="AA58" s="70">
        <f t="shared" si="6"/>
        <v>0</v>
      </c>
      <c r="AB58" s="82"/>
      <c r="AC58" s="82"/>
      <c r="AD58" s="82"/>
      <c r="AE58" s="82"/>
      <c r="AF58" s="70">
        <f t="shared" si="7"/>
        <v>0</v>
      </c>
      <c r="AG58" s="82"/>
      <c r="AH58" s="82"/>
      <c r="AI58" s="70">
        <f t="shared" si="8"/>
        <v>0</v>
      </c>
      <c r="AJ58" s="71"/>
      <c r="AK58" s="71"/>
      <c r="AL58" s="71"/>
      <c r="AM58" s="71"/>
      <c r="AN58" s="70">
        <f t="shared" si="9"/>
        <v>0</v>
      </c>
      <c r="AO58" s="82"/>
      <c r="AP58" s="73">
        <f t="shared" si="10"/>
        <v>0</v>
      </c>
      <c r="AQ58" s="46">
        <f t="shared" si="12"/>
        <v>4.6875E-2</v>
      </c>
      <c r="AR58" s="83" t="str">
        <f>IF(AQ58&gt;=10,"Admis/ Sess 1","Ajournée")</f>
        <v>Ajournée</v>
      </c>
      <c r="AS58" s="84" t="e">
        <f>Y58+#REF!</f>
        <v>#REF!</v>
      </c>
    </row>
    <row r="59" spans="1:45" s="128" customFormat="1" ht="24.95" customHeight="1">
      <c r="A59" s="120">
        <v>50</v>
      </c>
      <c r="B59" s="121" t="s">
        <v>273</v>
      </c>
      <c r="C59" s="121" t="s">
        <v>132</v>
      </c>
      <c r="D59" s="121" t="s">
        <v>208</v>
      </c>
      <c r="E59" s="122" t="s">
        <v>107</v>
      </c>
      <c r="F59" s="122" t="s">
        <v>50</v>
      </c>
      <c r="G59" s="121" t="s">
        <v>130</v>
      </c>
      <c r="H59" s="121" t="s">
        <v>30</v>
      </c>
      <c r="I59" s="123">
        <f t="shared" si="1"/>
        <v>10.175000000000001</v>
      </c>
      <c r="J59" s="124">
        <v>10.5</v>
      </c>
      <c r="K59" s="124">
        <v>9.25</v>
      </c>
      <c r="L59" s="124">
        <v>10.5</v>
      </c>
      <c r="M59" s="124">
        <v>10.75</v>
      </c>
      <c r="N59" s="123">
        <f t="shared" si="2"/>
        <v>6.75</v>
      </c>
      <c r="O59" s="124">
        <v>7.5</v>
      </c>
      <c r="P59" s="124">
        <v>6</v>
      </c>
      <c r="Q59" s="123">
        <f t="shared" si="3"/>
        <v>9.75</v>
      </c>
      <c r="R59" s="124">
        <v>9.75</v>
      </c>
      <c r="S59" s="124"/>
      <c r="T59" s="124"/>
      <c r="U59" s="124"/>
      <c r="V59" s="123">
        <f t="shared" si="4"/>
        <v>13.5</v>
      </c>
      <c r="W59" s="124">
        <v>13.5</v>
      </c>
      <c r="X59" s="123">
        <f t="shared" si="5"/>
        <v>9.5</v>
      </c>
      <c r="Y59" s="125" t="e">
        <f>IF(X59&gt;=10,30,SUM(#REF!+#REF!+#REF!+#REF!+#REF!+#REF!+#REF!))</f>
        <v>#REF!</v>
      </c>
      <c r="Z59" s="125"/>
      <c r="AA59" s="123">
        <f t="shared" si="6"/>
        <v>10.425000000000001</v>
      </c>
      <c r="AB59" s="124">
        <v>11.25</v>
      </c>
      <c r="AC59" s="124">
        <v>10</v>
      </c>
      <c r="AD59" s="124">
        <v>10.75</v>
      </c>
      <c r="AE59" s="124">
        <v>9.5</v>
      </c>
      <c r="AF59" s="123">
        <f t="shared" si="7"/>
        <v>9.375</v>
      </c>
      <c r="AG59" s="124">
        <v>7.5</v>
      </c>
      <c r="AH59" s="124">
        <v>11.25</v>
      </c>
      <c r="AI59" s="123">
        <f t="shared" si="8"/>
        <v>9.5</v>
      </c>
      <c r="AJ59" s="124">
        <v>9.5</v>
      </c>
      <c r="AK59" s="124"/>
      <c r="AL59" s="124"/>
      <c r="AM59" s="124"/>
      <c r="AN59" s="123">
        <f t="shared" si="9"/>
        <v>9</v>
      </c>
      <c r="AO59" s="124">
        <v>9</v>
      </c>
      <c r="AP59" s="126">
        <f t="shared" si="10"/>
        <v>10.015625</v>
      </c>
      <c r="AQ59" s="123">
        <f t="shared" si="12"/>
        <v>9.7578125</v>
      </c>
      <c r="AR59" s="127" t="str">
        <f>IF(AQ59&gt;=10,"Admis/ Sess 1","admis dettes")</f>
        <v>admis dettes</v>
      </c>
      <c r="AS59" s="125" t="e">
        <f>Y59+#REF!</f>
        <v>#REF!</v>
      </c>
    </row>
    <row r="60" spans="1:45" s="78" customFormat="1" ht="24.95" customHeight="1">
      <c r="A60" s="67">
        <v>51</v>
      </c>
      <c r="B60" s="68" t="s">
        <v>274</v>
      </c>
      <c r="C60" s="77" t="s">
        <v>275</v>
      </c>
      <c r="D60" s="68" t="s">
        <v>276</v>
      </c>
      <c r="E60" s="69" t="s">
        <v>108</v>
      </c>
      <c r="F60" s="69" t="s">
        <v>52</v>
      </c>
      <c r="G60" s="68" t="s">
        <v>104</v>
      </c>
      <c r="H60" s="68" t="s">
        <v>27</v>
      </c>
      <c r="I60" s="70">
        <f t="shared" si="1"/>
        <v>9.5250000000000004</v>
      </c>
      <c r="J60" s="71">
        <v>9</v>
      </c>
      <c r="K60" s="71">
        <v>9.25</v>
      </c>
      <c r="L60" s="71">
        <v>10</v>
      </c>
      <c r="M60" s="71">
        <v>10.25</v>
      </c>
      <c r="N60" s="70">
        <f t="shared" si="2"/>
        <v>9.75</v>
      </c>
      <c r="O60" s="71">
        <v>8.5</v>
      </c>
      <c r="P60" s="71">
        <v>11</v>
      </c>
      <c r="Q60" s="70">
        <f t="shared" si="3"/>
        <v>12.25</v>
      </c>
      <c r="R60" s="71">
        <v>12.25</v>
      </c>
      <c r="S60" s="71"/>
      <c r="T60" s="71"/>
      <c r="U60" s="71"/>
      <c r="V60" s="70">
        <f t="shared" si="4"/>
        <v>13.5</v>
      </c>
      <c r="W60" s="71">
        <v>13.5</v>
      </c>
      <c r="X60" s="70">
        <f t="shared" si="5"/>
        <v>10</v>
      </c>
      <c r="Y60" s="72">
        <f>IF(X60&gt;=10,30,SUM(#REF!+#REF!+#REF!+#REF!+#REF!+#REF!+#REF!))</f>
        <v>30</v>
      </c>
      <c r="Z60" s="88"/>
      <c r="AA60" s="70">
        <f t="shared" si="6"/>
        <v>9.9109999999999996</v>
      </c>
      <c r="AB60" s="71">
        <v>11.62</v>
      </c>
      <c r="AC60" s="92">
        <v>8.25</v>
      </c>
      <c r="AD60" s="92">
        <v>8.25</v>
      </c>
      <c r="AE60" s="71">
        <v>11.5</v>
      </c>
      <c r="AF60" s="70">
        <f t="shared" si="7"/>
        <v>8.875</v>
      </c>
      <c r="AG60" s="71">
        <v>8</v>
      </c>
      <c r="AH60" s="71">
        <v>9.75</v>
      </c>
      <c r="AI60" s="70">
        <f t="shared" si="8"/>
        <v>7.75</v>
      </c>
      <c r="AJ60" s="71">
        <v>7.75</v>
      </c>
      <c r="AK60" s="71"/>
      <c r="AL60" s="71"/>
      <c r="AM60" s="71"/>
      <c r="AN60" s="70">
        <f t="shared" si="9"/>
        <v>15.5</v>
      </c>
      <c r="AO60" s="71">
        <v>15.5</v>
      </c>
      <c r="AP60" s="73">
        <f t="shared" si="10"/>
        <v>9.8662500000000009</v>
      </c>
      <c r="AQ60" s="46">
        <f t="shared" si="12"/>
        <v>9.9331250000000004</v>
      </c>
      <c r="AR60" s="74" t="str">
        <f>IF(AQ60&gt;=10,"Admis/ Sess 1","Ajournée")</f>
        <v>Ajournée</v>
      </c>
      <c r="AS60" s="75" t="e">
        <f>Y60+#REF!</f>
        <v>#REF!</v>
      </c>
    </row>
    <row r="61" spans="1:45" ht="24.95" customHeight="1">
      <c r="A61" s="25">
        <v>52</v>
      </c>
      <c r="B61" s="39" t="s">
        <v>277</v>
      </c>
      <c r="C61" s="39" t="s">
        <v>278</v>
      </c>
      <c r="D61" s="39" t="s">
        <v>90</v>
      </c>
      <c r="E61" s="26" t="s">
        <v>110</v>
      </c>
      <c r="F61" s="26" t="s">
        <v>50</v>
      </c>
      <c r="G61" s="39" t="s">
        <v>333</v>
      </c>
      <c r="H61" s="39" t="s">
        <v>30</v>
      </c>
      <c r="I61" s="46">
        <f t="shared" si="1"/>
        <v>9.4250000000000007</v>
      </c>
      <c r="J61" s="27">
        <v>8.25</v>
      </c>
      <c r="K61" s="91">
        <v>8.5</v>
      </c>
      <c r="L61" s="27">
        <v>10</v>
      </c>
      <c r="M61" s="91">
        <v>12</v>
      </c>
      <c r="N61" s="46">
        <f t="shared" si="2"/>
        <v>8.25</v>
      </c>
      <c r="O61" s="27">
        <v>10</v>
      </c>
      <c r="P61" s="27">
        <v>6.5</v>
      </c>
      <c r="Q61" s="46">
        <f t="shared" si="3"/>
        <v>9.5</v>
      </c>
      <c r="R61" s="34">
        <v>9.5</v>
      </c>
      <c r="S61" s="34"/>
      <c r="T61" s="34"/>
      <c r="U61" s="34"/>
      <c r="V61" s="46">
        <f t="shared" si="4"/>
        <v>9</v>
      </c>
      <c r="W61" s="27">
        <v>9</v>
      </c>
      <c r="X61" s="46">
        <f t="shared" si="5"/>
        <v>9.109375</v>
      </c>
      <c r="Y61" s="28" t="e">
        <f>IF(X61&gt;=10,30,SUM(#REF!+#REF!+#REF!+#REF!+#REF!+#REF!+#REF!))</f>
        <v>#REF!</v>
      </c>
      <c r="Z61" s="87"/>
      <c r="AA61" s="46">
        <f t="shared" si="6"/>
        <v>10.724</v>
      </c>
      <c r="AB61" s="91">
        <v>12.5</v>
      </c>
      <c r="AC61" s="91">
        <v>6.5</v>
      </c>
      <c r="AD61" s="27">
        <v>13.12</v>
      </c>
      <c r="AE61" s="27">
        <v>12</v>
      </c>
      <c r="AF61" s="46">
        <f t="shared" si="7"/>
        <v>9.625</v>
      </c>
      <c r="AG61" s="27">
        <v>9.75</v>
      </c>
      <c r="AH61" s="91">
        <v>9.5</v>
      </c>
      <c r="AI61" s="46">
        <f t="shared" si="8"/>
        <v>9</v>
      </c>
      <c r="AJ61" s="91">
        <v>9</v>
      </c>
      <c r="AK61" s="34"/>
      <c r="AL61" s="34"/>
      <c r="AM61" s="34"/>
      <c r="AN61" s="46">
        <f t="shared" si="9"/>
        <v>13.5</v>
      </c>
      <c r="AO61" s="27">
        <v>13.5</v>
      </c>
      <c r="AP61" s="49">
        <f t="shared" si="10"/>
        <v>10.515000000000001</v>
      </c>
      <c r="AQ61" s="46">
        <f t="shared" si="12"/>
        <v>9.8121875000000003</v>
      </c>
      <c r="AR61" s="29" t="str">
        <f>IF(AQ61&gt;=10,"Admis/ Sess 1","ajournée")</f>
        <v>ajournée</v>
      </c>
      <c r="AS61" s="30" t="e">
        <f>Y61+#REF!</f>
        <v>#REF!</v>
      </c>
    </row>
    <row r="62" spans="1:45" ht="24.95" customHeight="1">
      <c r="A62" s="25">
        <v>53</v>
      </c>
      <c r="B62" s="39" t="s">
        <v>279</v>
      </c>
      <c r="C62" s="39" t="s">
        <v>280</v>
      </c>
      <c r="D62" s="39" t="s">
        <v>239</v>
      </c>
      <c r="E62" s="26" t="s">
        <v>111</v>
      </c>
      <c r="F62" s="26" t="s">
        <v>112</v>
      </c>
      <c r="G62" s="39" t="s">
        <v>334</v>
      </c>
      <c r="H62" s="39" t="s">
        <v>30</v>
      </c>
      <c r="I62" s="46">
        <f t="shared" si="1"/>
        <v>10.45</v>
      </c>
      <c r="J62" s="27">
        <v>8</v>
      </c>
      <c r="K62" s="27">
        <v>10</v>
      </c>
      <c r="L62" s="27">
        <v>11</v>
      </c>
      <c r="M62" s="27">
        <v>14.25</v>
      </c>
      <c r="N62" s="46">
        <f t="shared" si="2"/>
        <v>8.875</v>
      </c>
      <c r="O62" s="27">
        <v>9.75</v>
      </c>
      <c r="P62" s="27">
        <v>8</v>
      </c>
      <c r="Q62" s="46">
        <f t="shared" si="3"/>
        <v>11</v>
      </c>
      <c r="R62" s="34">
        <v>11</v>
      </c>
      <c r="S62" s="34"/>
      <c r="T62" s="34"/>
      <c r="U62" s="34"/>
      <c r="V62" s="46">
        <f t="shared" si="4"/>
        <v>13</v>
      </c>
      <c r="W62" s="27">
        <v>13</v>
      </c>
      <c r="X62" s="46">
        <f t="shared" si="5"/>
        <v>10.25</v>
      </c>
      <c r="Y62" s="28">
        <f>IF(X62&gt;=10,30,SUM(#REF!+#REF!+#REF!+#REF!+#REF!+#REF!+#REF!))</f>
        <v>30</v>
      </c>
      <c r="Z62" s="87"/>
      <c r="AA62" s="46">
        <f t="shared" si="6"/>
        <v>11.248999999999999</v>
      </c>
      <c r="AB62" s="27">
        <v>12</v>
      </c>
      <c r="AC62" s="27">
        <v>8.75</v>
      </c>
      <c r="AD62" s="27">
        <v>12.37</v>
      </c>
      <c r="AE62" s="27">
        <v>12.75</v>
      </c>
      <c r="AF62" s="46">
        <f t="shared" si="7"/>
        <v>10.375</v>
      </c>
      <c r="AG62" s="27">
        <v>8.75</v>
      </c>
      <c r="AH62" s="27">
        <v>12</v>
      </c>
      <c r="AI62" s="46">
        <f t="shared" si="8"/>
        <v>6</v>
      </c>
      <c r="AJ62" s="34">
        <v>6</v>
      </c>
      <c r="AK62" s="34"/>
      <c r="AL62" s="34"/>
      <c r="AM62" s="34"/>
      <c r="AN62" s="46">
        <f t="shared" si="9"/>
        <v>13.5</v>
      </c>
      <c r="AO62" s="27">
        <v>13.5</v>
      </c>
      <c r="AP62" s="49">
        <f t="shared" si="10"/>
        <v>10.843124999999999</v>
      </c>
      <c r="AQ62" s="46">
        <f t="shared" si="12"/>
        <v>10.5465625</v>
      </c>
      <c r="AR62" s="29" t="str">
        <f t="shared" si="11"/>
        <v>Admis/ Sess 1</v>
      </c>
      <c r="AS62" s="30" t="e">
        <f>Y62+#REF!</f>
        <v>#REF!</v>
      </c>
    </row>
    <row r="63" spans="1:45" ht="24.95" customHeight="1">
      <c r="A63" s="25">
        <v>54</v>
      </c>
      <c r="B63" s="39" t="s">
        <v>281</v>
      </c>
      <c r="C63" s="39" t="s">
        <v>282</v>
      </c>
      <c r="D63" s="39" t="s">
        <v>283</v>
      </c>
      <c r="E63" s="26" t="s">
        <v>113</v>
      </c>
      <c r="F63" s="26" t="s">
        <v>50</v>
      </c>
      <c r="G63" s="39" t="s">
        <v>335</v>
      </c>
      <c r="H63" s="39" t="s">
        <v>30</v>
      </c>
      <c r="I63" s="46">
        <f t="shared" si="1"/>
        <v>10.55</v>
      </c>
      <c r="J63" s="27">
        <v>10</v>
      </c>
      <c r="K63" s="27">
        <v>11.5</v>
      </c>
      <c r="L63" s="27">
        <v>9.25</v>
      </c>
      <c r="M63" s="27">
        <v>11.25</v>
      </c>
      <c r="N63" s="46">
        <f t="shared" si="2"/>
        <v>7.875</v>
      </c>
      <c r="O63" s="27">
        <v>8.5</v>
      </c>
      <c r="P63" s="27">
        <v>7.25</v>
      </c>
      <c r="Q63" s="46">
        <f t="shared" si="3"/>
        <v>9.25</v>
      </c>
      <c r="R63" s="34">
        <v>9.25</v>
      </c>
      <c r="S63" s="34"/>
      <c r="T63" s="34"/>
      <c r="U63" s="34"/>
      <c r="V63" s="46">
        <f t="shared" si="4"/>
        <v>13</v>
      </c>
      <c r="W63" s="27">
        <v>13</v>
      </c>
      <c r="X63" s="46">
        <f t="shared" si="5"/>
        <v>9.953125</v>
      </c>
      <c r="Y63" s="28" t="e">
        <f>IF(X63&gt;=10,30,SUM(#REF!+#REF!+#REF!+#REF!+#REF!+#REF!+#REF!))</f>
        <v>#REF!</v>
      </c>
      <c r="Z63" s="87"/>
      <c r="AA63" s="46">
        <f t="shared" si="6"/>
        <v>10.85</v>
      </c>
      <c r="AB63" s="27">
        <v>12.25</v>
      </c>
      <c r="AC63" s="27">
        <v>9.25</v>
      </c>
      <c r="AD63" s="27">
        <v>11.75</v>
      </c>
      <c r="AE63" s="27">
        <v>10.25</v>
      </c>
      <c r="AF63" s="46">
        <f t="shared" si="7"/>
        <v>9.25</v>
      </c>
      <c r="AG63" s="91">
        <v>7</v>
      </c>
      <c r="AH63" s="27">
        <v>11.5</v>
      </c>
      <c r="AI63" s="46">
        <f t="shared" si="8"/>
        <v>8</v>
      </c>
      <c r="AJ63" s="34">
        <v>8</v>
      </c>
      <c r="AK63" s="34"/>
      <c r="AL63" s="34"/>
      <c r="AM63" s="34"/>
      <c r="AN63" s="46">
        <f t="shared" si="9"/>
        <v>10.5</v>
      </c>
      <c r="AO63" s="27">
        <v>10.5</v>
      </c>
      <c r="AP63" s="49">
        <f t="shared" si="10"/>
        <v>10.25</v>
      </c>
      <c r="AQ63" s="46">
        <f t="shared" si="12"/>
        <v>10.1015625</v>
      </c>
      <c r="AR63" s="101" t="str">
        <f>IF(AQ63&gt;=10,"Admis/ Sess 1","Ajournée")</f>
        <v>Admis/ Sess 1</v>
      </c>
      <c r="AS63" s="30" t="e">
        <f>Y63+#REF!</f>
        <v>#REF!</v>
      </c>
    </row>
    <row r="64" spans="1:45" s="36" customFormat="1" ht="24.95" customHeight="1">
      <c r="A64" s="25">
        <v>55</v>
      </c>
      <c r="B64" s="39" t="s">
        <v>284</v>
      </c>
      <c r="C64" s="39" t="s">
        <v>285</v>
      </c>
      <c r="D64" s="39" t="s">
        <v>103</v>
      </c>
      <c r="E64" s="26" t="s">
        <v>115</v>
      </c>
      <c r="F64" s="26" t="s">
        <v>30</v>
      </c>
      <c r="G64" s="39" t="s">
        <v>336</v>
      </c>
      <c r="H64" s="39" t="s">
        <v>30</v>
      </c>
      <c r="I64" s="46">
        <f t="shared" si="1"/>
        <v>10.525</v>
      </c>
      <c r="J64" s="35">
        <v>11</v>
      </c>
      <c r="K64" s="91">
        <v>10.75</v>
      </c>
      <c r="L64" s="35">
        <v>9</v>
      </c>
      <c r="M64" s="35">
        <v>11</v>
      </c>
      <c r="N64" s="46">
        <f t="shared" si="2"/>
        <v>8.5</v>
      </c>
      <c r="O64" s="35">
        <v>9.5</v>
      </c>
      <c r="P64" s="35">
        <v>7.5</v>
      </c>
      <c r="Q64" s="46">
        <f t="shared" si="3"/>
        <v>10</v>
      </c>
      <c r="R64" s="34">
        <v>10</v>
      </c>
      <c r="S64" s="34"/>
      <c r="T64" s="34"/>
      <c r="U64" s="34"/>
      <c r="V64" s="46">
        <f t="shared" si="4"/>
        <v>11</v>
      </c>
      <c r="W64" s="35">
        <v>11</v>
      </c>
      <c r="X64" s="46">
        <f>((I64*10)+(N64*4)+(Q64*1)+(V64*1))/16</f>
        <v>10.015625</v>
      </c>
      <c r="Y64" s="48"/>
      <c r="Z64" s="89"/>
      <c r="AA64" s="46">
        <f t="shared" si="6"/>
        <v>11.475</v>
      </c>
      <c r="AB64" s="35">
        <v>11.5</v>
      </c>
      <c r="AC64" s="35">
        <v>12.75</v>
      </c>
      <c r="AD64" s="91">
        <v>10.5</v>
      </c>
      <c r="AE64" s="35">
        <v>10.5</v>
      </c>
      <c r="AF64" s="46">
        <f t="shared" si="7"/>
        <v>9.25</v>
      </c>
      <c r="AG64" s="91">
        <v>9.5</v>
      </c>
      <c r="AH64" s="91">
        <v>9</v>
      </c>
      <c r="AI64" s="46">
        <f t="shared" si="8"/>
        <v>9</v>
      </c>
      <c r="AJ64" s="91">
        <v>9</v>
      </c>
      <c r="AK64" s="34"/>
      <c r="AL64" s="34"/>
      <c r="AM64" s="34"/>
      <c r="AN64" s="46">
        <f t="shared" si="9"/>
        <v>10</v>
      </c>
      <c r="AO64" s="35">
        <v>10</v>
      </c>
      <c r="AP64" s="49">
        <f t="shared" si="10"/>
        <v>10.671875</v>
      </c>
      <c r="AQ64" s="46">
        <f t="shared" si="12"/>
        <v>10.34375</v>
      </c>
      <c r="AR64" s="102" t="str">
        <f>IF(AQ64&gt;=10,"Admis/ Sess 2","Rattrapge")</f>
        <v>Admis/ Sess 2</v>
      </c>
      <c r="AS64" s="97"/>
    </row>
    <row r="65" spans="1:44" ht="24.95" customHeight="1">
      <c r="A65" s="25">
        <v>56</v>
      </c>
      <c r="B65" s="39" t="s">
        <v>286</v>
      </c>
      <c r="C65" s="39" t="s">
        <v>134</v>
      </c>
      <c r="D65" s="39" t="s">
        <v>287</v>
      </c>
      <c r="E65" s="26" t="s">
        <v>116</v>
      </c>
      <c r="F65" s="26" t="s">
        <v>100</v>
      </c>
      <c r="G65" s="39" t="s">
        <v>337</v>
      </c>
      <c r="H65" s="39" t="s">
        <v>30</v>
      </c>
      <c r="I65" s="46">
        <f t="shared" si="1"/>
        <v>10.6</v>
      </c>
      <c r="J65" s="37">
        <v>11.75</v>
      </c>
      <c r="K65" s="37">
        <v>8.75</v>
      </c>
      <c r="L65" s="37">
        <v>11</v>
      </c>
      <c r="M65" s="37">
        <v>11.25</v>
      </c>
      <c r="N65" s="46">
        <f t="shared" si="2"/>
        <v>10.375</v>
      </c>
      <c r="O65" s="37">
        <v>11.75</v>
      </c>
      <c r="P65" s="37">
        <v>9</v>
      </c>
      <c r="Q65" s="46">
        <f t="shared" si="3"/>
        <v>11.25</v>
      </c>
      <c r="R65" s="65">
        <v>11.25</v>
      </c>
      <c r="S65" s="65"/>
      <c r="T65" s="65"/>
      <c r="U65" s="65"/>
      <c r="V65" s="46">
        <f t="shared" si="4"/>
        <v>12</v>
      </c>
      <c r="W65" s="37">
        <v>12</v>
      </c>
      <c r="X65" s="46">
        <f t="shared" si="5"/>
        <v>10.671875</v>
      </c>
      <c r="Y65" s="55"/>
      <c r="Z65" s="90"/>
      <c r="AA65" s="46">
        <f t="shared" si="6"/>
        <v>11.523999999999999</v>
      </c>
      <c r="AB65" s="37">
        <v>10.25</v>
      </c>
      <c r="AC65" s="37">
        <v>10.75</v>
      </c>
      <c r="AD65" s="37">
        <v>13.87</v>
      </c>
      <c r="AE65" s="37">
        <v>12.25</v>
      </c>
      <c r="AF65" s="46">
        <f t="shared" si="7"/>
        <v>10.5</v>
      </c>
      <c r="AG65" s="37">
        <v>8.5</v>
      </c>
      <c r="AH65" s="37">
        <v>12.5</v>
      </c>
      <c r="AI65" s="46">
        <f t="shared" si="8"/>
        <v>12.5</v>
      </c>
      <c r="AJ65" s="65">
        <v>12.5</v>
      </c>
      <c r="AK65" s="65"/>
      <c r="AL65" s="65"/>
      <c r="AM65" s="65"/>
      <c r="AN65" s="46">
        <f t="shared" si="9"/>
        <v>10.5</v>
      </c>
      <c r="AO65" s="37">
        <v>10.5</v>
      </c>
      <c r="AP65" s="49">
        <f t="shared" si="10"/>
        <v>11.265000000000001</v>
      </c>
      <c r="AQ65" s="46">
        <f t="shared" si="12"/>
        <v>10.9684375</v>
      </c>
      <c r="AR65" s="29" t="str">
        <f t="shared" si="11"/>
        <v>Admis/ Sess 1</v>
      </c>
    </row>
    <row r="67" spans="1:44">
      <c r="W67" s="119"/>
    </row>
    <row r="68" spans="1:44" ht="15.75">
      <c r="A68" s="94"/>
      <c r="B68" s="94"/>
      <c r="C68" s="95" t="s">
        <v>351</v>
      </c>
      <c r="O68" s="96"/>
      <c r="P68" s="96"/>
      <c r="Q68" s="47" t="s">
        <v>352</v>
      </c>
      <c r="W68" s="118"/>
      <c r="X68" s="47" t="s">
        <v>355</v>
      </c>
    </row>
    <row r="69" spans="1:44">
      <c r="A69" s="94"/>
      <c r="B69" s="94"/>
      <c r="O69" s="96"/>
      <c r="P69" s="96"/>
      <c r="Q69" s="47" t="s">
        <v>353</v>
      </c>
      <c r="W69" s="118"/>
    </row>
  </sheetData>
  <mergeCells count="6">
    <mergeCell ref="AS7:AS8"/>
    <mergeCell ref="A3:J3"/>
    <mergeCell ref="A5:J5"/>
    <mergeCell ref="A7:C7"/>
    <mergeCell ref="Y7:Y8"/>
    <mergeCell ref="AR7:AR8"/>
  </mergeCells>
  <pageMargins left="0.19685039370078741" right="0.19685039370078741" top="0.19685039370078741" bottom="0.19685039370078741" header="0" footer="0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2016-09-20T09:33:58Z</cp:lastPrinted>
  <dcterms:created xsi:type="dcterms:W3CDTF">2016-02-11T07:59:48Z</dcterms:created>
  <dcterms:modified xsi:type="dcterms:W3CDTF">2016-09-20T10:37:46Z</dcterms:modified>
</cp:coreProperties>
</file>