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600" windowHeight="10005"/>
  </bookViews>
  <sheets>
    <sheet name="Feuil1" sheetId="1" r:id="rId1"/>
  </sheets>
  <definedNames>
    <definedName name="_xlnm._FilterDatabase" localSheetId="0" hidden="1">Feuil1!$BQ$1:$BQ$87</definedName>
    <definedName name="_xlnm.Print_Area" localSheetId="0">Feuil1!$A$1:$BQ$78</definedName>
  </definedNames>
  <calcPr calcId="124519"/>
</workbook>
</file>

<file path=xl/calcChain.xml><?xml version="1.0" encoding="utf-8"?>
<calcChain xmlns="http://schemas.openxmlformats.org/spreadsheetml/2006/main">
  <c r="AC53" i="1"/>
  <c r="AC54"/>
  <c r="AC55"/>
  <c r="AC56"/>
  <c r="AC57"/>
  <c r="AC58"/>
  <c r="AC59"/>
  <c r="AC60"/>
  <c r="AC61"/>
  <c r="AC62"/>
  <c r="AC63"/>
  <c r="AC64"/>
  <c r="AC65"/>
  <c r="AC66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I27"/>
  <c r="L27"/>
  <c r="P27"/>
  <c r="S27"/>
  <c r="V27"/>
  <c r="X27"/>
  <c r="Z27"/>
  <c r="AC27"/>
  <c r="AE27"/>
  <c r="AH27"/>
  <c r="AF27" s="1"/>
  <c r="AN27"/>
  <c r="AO27" s="1"/>
  <c r="AR27"/>
  <c r="AS27" s="1"/>
  <c r="AX27"/>
  <c r="AY27" s="1"/>
  <c r="BB27"/>
  <c r="BC27" s="1"/>
  <c r="BD27"/>
  <c r="BH27"/>
  <c r="BJ27"/>
  <c r="BM27"/>
  <c r="BK27" s="1"/>
  <c r="L45"/>
  <c r="L46"/>
  <c r="L47"/>
  <c r="L48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9"/>
  <c r="AE10"/>
  <c r="AE11"/>
  <c r="AE12"/>
  <c r="AE13"/>
  <c r="AE14"/>
  <c r="AE15"/>
  <c r="AE16"/>
  <c r="AE17"/>
  <c r="AE18"/>
  <c r="AE19"/>
  <c r="AE20"/>
  <c r="AE21"/>
  <c r="AE23"/>
  <c r="AE24"/>
  <c r="AE25"/>
  <c r="AE26"/>
  <c r="AE28"/>
  <c r="AE29"/>
  <c r="AE30"/>
  <c r="AE31"/>
  <c r="AE32"/>
  <c r="AE33"/>
  <c r="AE34"/>
  <c r="AE35"/>
  <c r="AE36"/>
  <c r="AE38"/>
  <c r="AE39"/>
  <c r="AE40"/>
  <c r="AE41"/>
  <c r="AE42"/>
  <c r="AE43"/>
  <c r="AE44"/>
  <c r="AE45"/>
  <c r="AE46"/>
  <c r="AE47"/>
  <c r="AE48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9"/>
  <c r="AC10"/>
  <c r="AC11"/>
  <c r="AC12"/>
  <c r="AC13"/>
  <c r="AC14"/>
  <c r="AC15"/>
  <c r="AC16"/>
  <c r="AC17"/>
  <c r="AC18"/>
  <c r="AC19"/>
  <c r="AA19" s="1"/>
  <c r="AC20"/>
  <c r="AC21"/>
  <c r="AC22"/>
  <c r="AA22" s="1"/>
  <c r="AC23"/>
  <c r="AA23" s="1"/>
  <c r="AC24"/>
  <c r="AC25"/>
  <c r="AA25" s="1"/>
  <c r="AC26"/>
  <c r="AA37"/>
  <c r="AC52"/>
  <c r="AC67"/>
  <c r="AC68"/>
  <c r="AC69"/>
  <c r="AC70"/>
  <c r="AC71"/>
  <c r="AC72"/>
  <c r="AC73"/>
  <c r="AC74"/>
  <c r="AC75"/>
  <c r="AC9"/>
  <c r="I36"/>
  <c r="L36"/>
  <c r="P36"/>
  <c r="S36"/>
  <c r="V36"/>
  <c r="X36"/>
  <c r="Z36"/>
  <c r="AH36"/>
  <c r="AN36"/>
  <c r="AO36" s="1"/>
  <c r="AR36"/>
  <c r="AS36" s="1"/>
  <c r="AX36"/>
  <c r="AY36" s="1"/>
  <c r="BB36"/>
  <c r="BC36" s="1"/>
  <c r="BD36"/>
  <c r="BH36"/>
  <c r="BM36"/>
  <c r="BK36" s="1"/>
  <c r="AN9"/>
  <c r="AO9" s="1"/>
  <c r="AR9"/>
  <c r="AS9" s="1"/>
  <c r="AX9"/>
  <c r="AY9" s="1"/>
  <c r="BB9"/>
  <c r="BC9" s="1"/>
  <c r="BD9"/>
  <c r="BH9"/>
  <c r="BM9"/>
  <c r="BK9" s="1"/>
  <c r="AN10"/>
  <c r="AO10" s="1"/>
  <c r="AR10"/>
  <c r="AS10" s="1"/>
  <c r="AX10"/>
  <c r="AY10" s="1"/>
  <c r="BB10"/>
  <c r="BC10" s="1"/>
  <c r="BD10"/>
  <c r="BH10"/>
  <c r="BM10"/>
  <c r="BK10" s="1"/>
  <c r="AN11"/>
  <c r="AO11" s="1"/>
  <c r="AR11"/>
  <c r="AS11" s="1"/>
  <c r="AX11"/>
  <c r="AY11" s="1"/>
  <c r="BB11"/>
  <c r="BC11" s="1"/>
  <c r="BD11"/>
  <c r="BH11"/>
  <c r="BM11"/>
  <c r="BK11" s="1"/>
  <c r="AN12"/>
  <c r="AO12" s="1"/>
  <c r="AR12"/>
  <c r="AS12" s="1"/>
  <c r="AX12"/>
  <c r="AY12" s="1"/>
  <c r="BB12"/>
  <c r="BC12" s="1"/>
  <c r="BD12"/>
  <c r="BH12"/>
  <c r="BM12"/>
  <c r="BK12" s="1"/>
  <c r="AN13"/>
  <c r="AO13" s="1"/>
  <c r="AR13"/>
  <c r="AS13" s="1"/>
  <c r="AX13"/>
  <c r="AY13" s="1"/>
  <c r="BB13"/>
  <c r="BC13" s="1"/>
  <c r="BD13"/>
  <c r="BH13"/>
  <c r="BM13"/>
  <c r="BK13" s="1"/>
  <c r="AN14"/>
  <c r="AO14" s="1"/>
  <c r="AR14"/>
  <c r="AS14" s="1"/>
  <c r="AX14"/>
  <c r="AY14" s="1"/>
  <c r="BB14"/>
  <c r="BC14" s="1"/>
  <c r="BD14"/>
  <c r="BH14"/>
  <c r="BM14"/>
  <c r="BK14" s="1"/>
  <c r="AN15"/>
  <c r="AO15" s="1"/>
  <c r="AR15"/>
  <c r="AS15" s="1"/>
  <c r="AX15"/>
  <c r="AY15" s="1"/>
  <c r="BB15"/>
  <c r="BC15" s="1"/>
  <c r="BD15"/>
  <c r="BH15"/>
  <c r="BM15"/>
  <c r="BK15" s="1"/>
  <c r="AN16"/>
  <c r="AO16" s="1"/>
  <c r="AR16"/>
  <c r="AS16" s="1"/>
  <c r="AX16"/>
  <c r="AY16" s="1"/>
  <c r="BB16"/>
  <c r="BC16" s="1"/>
  <c r="BD16"/>
  <c r="BH16"/>
  <c r="BM16"/>
  <c r="BK16" s="1"/>
  <c r="AN17"/>
  <c r="AO17" s="1"/>
  <c r="AR17"/>
  <c r="AS17" s="1"/>
  <c r="AX17"/>
  <c r="AY17" s="1"/>
  <c r="BB17"/>
  <c r="BC17" s="1"/>
  <c r="BD17"/>
  <c r="BH17"/>
  <c r="BM17"/>
  <c r="BK17" s="1"/>
  <c r="AN18"/>
  <c r="AO18" s="1"/>
  <c r="AR18"/>
  <c r="AS18" s="1"/>
  <c r="AX18"/>
  <c r="AY18" s="1"/>
  <c r="BB18"/>
  <c r="BC18" s="1"/>
  <c r="BD18"/>
  <c r="BH18"/>
  <c r="BM18"/>
  <c r="AN19"/>
  <c r="AO19" s="1"/>
  <c r="AR19"/>
  <c r="AS19" s="1"/>
  <c r="AX19"/>
  <c r="AY19" s="1"/>
  <c r="BB19"/>
  <c r="BC19" s="1"/>
  <c r="BD19"/>
  <c r="BH19"/>
  <c r="BM19"/>
  <c r="AN20"/>
  <c r="AO20" s="1"/>
  <c r="AR20"/>
  <c r="AS20" s="1"/>
  <c r="AX20"/>
  <c r="AY20" s="1"/>
  <c r="BB20"/>
  <c r="BC20" s="1"/>
  <c r="BD20"/>
  <c r="BH20"/>
  <c r="BM20"/>
  <c r="BK20" s="1"/>
  <c r="AN21"/>
  <c r="AO21" s="1"/>
  <c r="AR21"/>
  <c r="AS21" s="1"/>
  <c r="AX21"/>
  <c r="AY21" s="1"/>
  <c r="BB21"/>
  <c r="BC21" s="1"/>
  <c r="BD21"/>
  <c r="BH21"/>
  <c r="BM21"/>
  <c r="BK21" s="1"/>
  <c r="AN22"/>
  <c r="AO22" s="1"/>
  <c r="AR22"/>
  <c r="AS22" s="1"/>
  <c r="AX22"/>
  <c r="AY22" s="1"/>
  <c r="BB22"/>
  <c r="BC22" s="1"/>
  <c r="BD22"/>
  <c r="BH22"/>
  <c r="BM22"/>
  <c r="BK22" s="1"/>
  <c r="AN23"/>
  <c r="AO23" s="1"/>
  <c r="AR23"/>
  <c r="AS23" s="1"/>
  <c r="AX23"/>
  <c r="AY23" s="1"/>
  <c r="BB23"/>
  <c r="BC23" s="1"/>
  <c r="BD23"/>
  <c r="BH23"/>
  <c r="BM23"/>
  <c r="BK23" s="1"/>
  <c r="AN24"/>
  <c r="AO24" s="1"/>
  <c r="AR24"/>
  <c r="AS24" s="1"/>
  <c r="AX24"/>
  <c r="AY24" s="1"/>
  <c r="BB24"/>
  <c r="BC24" s="1"/>
  <c r="BD24"/>
  <c r="BH24"/>
  <c r="BM24"/>
  <c r="BK24" s="1"/>
  <c r="AN25"/>
  <c r="AO25" s="1"/>
  <c r="AR25"/>
  <c r="AS25" s="1"/>
  <c r="AX25"/>
  <c r="AY25" s="1"/>
  <c r="BB25"/>
  <c r="BC25" s="1"/>
  <c r="BD25"/>
  <c r="BH25"/>
  <c r="BM25"/>
  <c r="AN26"/>
  <c r="AO26" s="1"/>
  <c r="AR26"/>
  <c r="AS26" s="1"/>
  <c r="AX26"/>
  <c r="AY26" s="1"/>
  <c r="BB26"/>
  <c r="BC26" s="1"/>
  <c r="BD26"/>
  <c r="BH26"/>
  <c r="BM26"/>
  <c r="AN28"/>
  <c r="AO28" s="1"/>
  <c r="AR28"/>
  <c r="AS28" s="1"/>
  <c r="AX28"/>
  <c r="AY28" s="1"/>
  <c r="BB28"/>
  <c r="BC28" s="1"/>
  <c r="BD28"/>
  <c r="BH28"/>
  <c r="BM28"/>
  <c r="AN29"/>
  <c r="AO29" s="1"/>
  <c r="AR29"/>
  <c r="AS29" s="1"/>
  <c r="AX29"/>
  <c r="AY29" s="1"/>
  <c r="BB29"/>
  <c r="BC29" s="1"/>
  <c r="BD29"/>
  <c r="BH29"/>
  <c r="BM29"/>
  <c r="AN30"/>
  <c r="AO30" s="1"/>
  <c r="AR30"/>
  <c r="AS30" s="1"/>
  <c r="AX30"/>
  <c r="AY30" s="1"/>
  <c r="BB30"/>
  <c r="BC30" s="1"/>
  <c r="BD30"/>
  <c r="BH30"/>
  <c r="BM30"/>
  <c r="AN31"/>
  <c r="AO31" s="1"/>
  <c r="AR31"/>
  <c r="AS31" s="1"/>
  <c r="AX31"/>
  <c r="AY31" s="1"/>
  <c r="BB31"/>
  <c r="BC31" s="1"/>
  <c r="BD31"/>
  <c r="BH31"/>
  <c r="BM31"/>
  <c r="BK31" s="1"/>
  <c r="AN32"/>
  <c r="AO32" s="1"/>
  <c r="AR32"/>
  <c r="AS32" s="1"/>
  <c r="AX32"/>
  <c r="AY32" s="1"/>
  <c r="BB32"/>
  <c r="BC32" s="1"/>
  <c r="BD32"/>
  <c r="BH32"/>
  <c r="BM32"/>
  <c r="BK32" s="1"/>
  <c r="AN33"/>
  <c r="AO33" s="1"/>
  <c r="AR33"/>
  <c r="AS33" s="1"/>
  <c r="AX33"/>
  <c r="AY33" s="1"/>
  <c r="BB33"/>
  <c r="BC33" s="1"/>
  <c r="BD33"/>
  <c r="BH33"/>
  <c r="BM33"/>
  <c r="BK33" s="1"/>
  <c r="AN34"/>
  <c r="AO34" s="1"/>
  <c r="AR34"/>
  <c r="AS34" s="1"/>
  <c r="AX34"/>
  <c r="AY34" s="1"/>
  <c r="BB34"/>
  <c r="BC34" s="1"/>
  <c r="BD34"/>
  <c r="BH34"/>
  <c r="BM34"/>
  <c r="BK34" s="1"/>
  <c r="AN35"/>
  <c r="AO35" s="1"/>
  <c r="AR35"/>
  <c r="AS35" s="1"/>
  <c r="AX35"/>
  <c r="AY35" s="1"/>
  <c r="BB35"/>
  <c r="BC35" s="1"/>
  <c r="BD35"/>
  <c r="BH35"/>
  <c r="BM35"/>
  <c r="BK35" s="1"/>
  <c r="AN37"/>
  <c r="AO37" s="1"/>
  <c r="AR37"/>
  <c r="AS37" s="1"/>
  <c r="AX37"/>
  <c r="AY37" s="1"/>
  <c r="BB37"/>
  <c r="BC37" s="1"/>
  <c r="BD37"/>
  <c r="BH37"/>
  <c r="BM37"/>
  <c r="BK37" s="1"/>
  <c r="AN38"/>
  <c r="AO38" s="1"/>
  <c r="AR38"/>
  <c r="AS38" s="1"/>
  <c r="AX38"/>
  <c r="AY38" s="1"/>
  <c r="BB38"/>
  <c r="BC38" s="1"/>
  <c r="BD38"/>
  <c r="BH38"/>
  <c r="BM38"/>
  <c r="BK38" s="1"/>
  <c r="AN39"/>
  <c r="AO39" s="1"/>
  <c r="AR39"/>
  <c r="AS39" s="1"/>
  <c r="AX39"/>
  <c r="AY39" s="1"/>
  <c r="BB39"/>
  <c r="BC39" s="1"/>
  <c r="BD39"/>
  <c r="BH39"/>
  <c r="BM39"/>
  <c r="BK39" s="1"/>
  <c r="AN40"/>
  <c r="AO40" s="1"/>
  <c r="AR40"/>
  <c r="AS40" s="1"/>
  <c r="AX40"/>
  <c r="AY40" s="1"/>
  <c r="BB40"/>
  <c r="BC40" s="1"/>
  <c r="BD40"/>
  <c r="BH40"/>
  <c r="BM40"/>
  <c r="BK40" s="1"/>
  <c r="AN41"/>
  <c r="AO41" s="1"/>
  <c r="AR41"/>
  <c r="AS41" s="1"/>
  <c r="AX41"/>
  <c r="AY41" s="1"/>
  <c r="BB41"/>
  <c r="BC41" s="1"/>
  <c r="BD41"/>
  <c r="BH41"/>
  <c r="BM41"/>
  <c r="BK41" s="1"/>
  <c r="AN42"/>
  <c r="AO42" s="1"/>
  <c r="AR42"/>
  <c r="AS42" s="1"/>
  <c r="AX42"/>
  <c r="AY42" s="1"/>
  <c r="BB42"/>
  <c r="BC42" s="1"/>
  <c r="BD42"/>
  <c r="BH42"/>
  <c r="BM42"/>
  <c r="BK42" s="1"/>
  <c r="AN43"/>
  <c r="AO43" s="1"/>
  <c r="AR43"/>
  <c r="AS43" s="1"/>
  <c r="AX43"/>
  <c r="AY43" s="1"/>
  <c r="BB43"/>
  <c r="BC43" s="1"/>
  <c r="BD43"/>
  <c r="BH43"/>
  <c r="BM43"/>
  <c r="BK43" s="1"/>
  <c r="AN44"/>
  <c r="AO44" s="1"/>
  <c r="AR44"/>
  <c r="AS44" s="1"/>
  <c r="AX44"/>
  <c r="AY44" s="1"/>
  <c r="BB44"/>
  <c r="BC44" s="1"/>
  <c r="BD44"/>
  <c r="BH44"/>
  <c r="BM44"/>
  <c r="BK44" s="1"/>
  <c r="AN45"/>
  <c r="AO45" s="1"/>
  <c r="AR45"/>
  <c r="AS45" s="1"/>
  <c r="AX45"/>
  <c r="AY45" s="1"/>
  <c r="BB45"/>
  <c r="BC45" s="1"/>
  <c r="BD45"/>
  <c r="BH45"/>
  <c r="BM45"/>
  <c r="BK45" s="1"/>
  <c r="AN46"/>
  <c r="AO46" s="1"/>
  <c r="AR46"/>
  <c r="AS46" s="1"/>
  <c r="AX46"/>
  <c r="AY46" s="1"/>
  <c r="BB46"/>
  <c r="BC46" s="1"/>
  <c r="BD46"/>
  <c r="BH46"/>
  <c r="BM46"/>
  <c r="BK46" s="1"/>
  <c r="AN47"/>
  <c r="AO47" s="1"/>
  <c r="AR47"/>
  <c r="AS47" s="1"/>
  <c r="AX47"/>
  <c r="AY47" s="1"/>
  <c r="BB47"/>
  <c r="BC47" s="1"/>
  <c r="BD47"/>
  <c r="BH47"/>
  <c r="BM47"/>
  <c r="BK47" s="1"/>
  <c r="AN48"/>
  <c r="AO48" s="1"/>
  <c r="AR48"/>
  <c r="AS48" s="1"/>
  <c r="AX48"/>
  <c r="AY48" s="1"/>
  <c r="BB48"/>
  <c r="BC48" s="1"/>
  <c r="BD48"/>
  <c r="BH48"/>
  <c r="BM48"/>
  <c r="BK48" s="1"/>
  <c r="AN52"/>
  <c r="AO52" s="1"/>
  <c r="AR52"/>
  <c r="AS52" s="1"/>
  <c r="AX52"/>
  <c r="AY52" s="1"/>
  <c r="BB52"/>
  <c r="BC52" s="1"/>
  <c r="BD52"/>
  <c r="BH52"/>
  <c r="BM52"/>
  <c r="BK52" s="1"/>
  <c r="AN53"/>
  <c r="AO53" s="1"/>
  <c r="AR53"/>
  <c r="AS53" s="1"/>
  <c r="AX53"/>
  <c r="AY53" s="1"/>
  <c r="BB53"/>
  <c r="BC53" s="1"/>
  <c r="BD53"/>
  <c r="BH53"/>
  <c r="BM53"/>
  <c r="BK53" s="1"/>
  <c r="AN54"/>
  <c r="AO54" s="1"/>
  <c r="AR54"/>
  <c r="AS54" s="1"/>
  <c r="AX54"/>
  <c r="AY54" s="1"/>
  <c r="BB54"/>
  <c r="BC54" s="1"/>
  <c r="BD54"/>
  <c r="BH54"/>
  <c r="BM54"/>
  <c r="BK54" s="1"/>
  <c r="AN55"/>
  <c r="AO55" s="1"/>
  <c r="AR55"/>
  <c r="AS55" s="1"/>
  <c r="AX55"/>
  <c r="AY55" s="1"/>
  <c r="BB55"/>
  <c r="BC55" s="1"/>
  <c r="BD55"/>
  <c r="BH55"/>
  <c r="BM55"/>
  <c r="BK55" s="1"/>
  <c r="AN56"/>
  <c r="AO56" s="1"/>
  <c r="AR56"/>
  <c r="AS56" s="1"/>
  <c r="AX56"/>
  <c r="AY56" s="1"/>
  <c r="BB56"/>
  <c r="BC56" s="1"/>
  <c r="BD56"/>
  <c r="BH56"/>
  <c r="BM56"/>
  <c r="BK56" s="1"/>
  <c r="AN57"/>
  <c r="AO57" s="1"/>
  <c r="AR57"/>
  <c r="AS57" s="1"/>
  <c r="AX57"/>
  <c r="AY57" s="1"/>
  <c r="BB57"/>
  <c r="BC57" s="1"/>
  <c r="BD57"/>
  <c r="BH57"/>
  <c r="BM57"/>
  <c r="BK57" s="1"/>
  <c r="AN58"/>
  <c r="AO58" s="1"/>
  <c r="AR58"/>
  <c r="AS58" s="1"/>
  <c r="AX58"/>
  <c r="AY58" s="1"/>
  <c r="BB58"/>
  <c r="BC58" s="1"/>
  <c r="BD58"/>
  <c r="BH58"/>
  <c r="BM58"/>
  <c r="BK58" s="1"/>
  <c r="AN59"/>
  <c r="AO59" s="1"/>
  <c r="AR59"/>
  <c r="AS59" s="1"/>
  <c r="AX59"/>
  <c r="AY59" s="1"/>
  <c r="BB59"/>
  <c r="BC59" s="1"/>
  <c r="BD59"/>
  <c r="BH59"/>
  <c r="BM59"/>
  <c r="BK59" s="1"/>
  <c r="AN60"/>
  <c r="AO60" s="1"/>
  <c r="AR60"/>
  <c r="AS60" s="1"/>
  <c r="AX60"/>
  <c r="AY60" s="1"/>
  <c r="BB60"/>
  <c r="BC60" s="1"/>
  <c r="BD60"/>
  <c r="BH60"/>
  <c r="BM60"/>
  <c r="BK60" s="1"/>
  <c r="AN61"/>
  <c r="AO61" s="1"/>
  <c r="AR61"/>
  <c r="AS61" s="1"/>
  <c r="AX61"/>
  <c r="AY61" s="1"/>
  <c r="BB61"/>
  <c r="BC61" s="1"/>
  <c r="BD61"/>
  <c r="BH61"/>
  <c r="BM61"/>
  <c r="BK61" s="1"/>
  <c r="AN62"/>
  <c r="AO62" s="1"/>
  <c r="AR62"/>
  <c r="AS62" s="1"/>
  <c r="AX62"/>
  <c r="AY62" s="1"/>
  <c r="BB62"/>
  <c r="BC62" s="1"/>
  <c r="BD62"/>
  <c r="BH62"/>
  <c r="BM62"/>
  <c r="BK62" s="1"/>
  <c r="AN63"/>
  <c r="AO63" s="1"/>
  <c r="AR63"/>
  <c r="AS63" s="1"/>
  <c r="AX63"/>
  <c r="AY63" s="1"/>
  <c r="BB63"/>
  <c r="BC63" s="1"/>
  <c r="BD63"/>
  <c r="BH63"/>
  <c r="BM63"/>
  <c r="BK63" s="1"/>
  <c r="AN64"/>
  <c r="AO64" s="1"/>
  <c r="AR64"/>
  <c r="AS64" s="1"/>
  <c r="AX64"/>
  <c r="AY64" s="1"/>
  <c r="BB64"/>
  <c r="BC64" s="1"/>
  <c r="BD64"/>
  <c r="BH64"/>
  <c r="BM64"/>
  <c r="BK64" s="1"/>
  <c r="AN65"/>
  <c r="AO65" s="1"/>
  <c r="AR65"/>
  <c r="AS65" s="1"/>
  <c r="AX65"/>
  <c r="AY65" s="1"/>
  <c r="BB65"/>
  <c r="BC65" s="1"/>
  <c r="BD65"/>
  <c r="BH65"/>
  <c r="BM65"/>
  <c r="BK65" s="1"/>
  <c r="AN66"/>
  <c r="AO66" s="1"/>
  <c r="AR66"/>
  <c r="AS66" s="1"/>
  <c r="AX66"/>
  <c r="AY66" s="1"/>
  <c r="BB66"/>
  <c r="BC66" s="1"/>
  <c r="BD66"/>
  <c r="BH66"/>
  <c r="BM66"/>
  <c r="BK66" s="1"/>
  <c r="AN67"/>
  <c r="AO67" s="1"/>
  <c r="AR67"/>
  <c r="AS67" s="1"/>
  <c r="AX67"/>
  <c r="AY67" s="1"/>
  <c r="BB67"/>
  <c r="BC67" s="1"/>
  <c r="BD67"/>
  <c r="BH67"/>
  <c r="BM67"/>
  <c r="BK67" s="1"/>
  <c r="AN68"/>
  <c r="AO68" s="1"/>
  <c r="AR68"/>
  <c r="AS68" s="1"/>
  <c r="AX68"/>
  <c r="AY68" s="1"/>
  <c r="BB68"/>
  <c r="BC68" s="1"/>
  <c r="BD68"/>
  <c r="BH68"/>
  <c r="BM68"/>
  <c r="BK68" s="1"/>
  <c r="AN69"/>
  <c r="AO69" s="1"/>
  <c r="AR69"/>
  <c r="AS69" s="1"/>
  <c r="AX69"/>
  <c r="AY69" s="1"/>
  <c r="BB69"/>
  <c r="BC69" s="1"/>
  <c r="BD69"/>
  <c r="BH69"/>
  <c r="BM69"/>
  <c r="BK69" s="1"/>
  <c r="AN70"/>
  <c r="AO70" s="1"/>
  <c r="AR70"/>
  <c r="AS70" s="1"/>
  <c r="AX70"/>
  <c r="AY70" s="1"/>
  <c r="BB70"/>
  <c r="BC70" s="1"/>
  <c r="BD70"/>
  <c r="BH70"/>
  <c r="BM70"/>
  <c r="BK70" s="1"/>
  <c r="AN71"/>
  <c r="AO71" s="1"/>
  <c r="AR71"/>
  <c r="AS71" s="1"/>
  <c r="AX71"/>
  <c r="AY71" s="1"/>
  <c r="BB71"/>
  <c r="BC71" s="1"/>
  <c r="BD71"/>
  <c r="BH71"/>
  <c r="BM71"/>
  <c r="BK71" s="1"/>
  <c r="AN72"/>
  <c r="AO72" s="1"/>
  <c r="AR72"/>
  <c r="AS72" s="1"/>
  <c r="AX72"/>
  <c r="AY72" s="1"/>
  <c r="BB72"/>
  <c r="BC72" s="1"/>
  <c r="BD72"/>
  <c r="BH72"/>
  <c r="BM72"/>
  <c r="BK72" s="1"/>
  <c r="AN73"/>
  <c r="AO73" s="1"/>
  <c r="AR73"/>
  <c r="AS73" s="1"/>
  <c r="AX73"/>
  <c r="AY73" s="1"/>
  <c r="BB73"/>
  <c r="BC73" s="1"/>
  <c r="BD73"/>
  <c r="BH73"/>
  <c r="BM73"/>
  <c r="BK73" s="1"/>
  <c r="AN74"/>
  <c r="AO74" s="1"/>
  <c r="AR74"/>
  <c r="AS74" s="1"/>
  <c r="AX74"/>
  <c r="AY74" s="1"/>
  <c r="BB74"/>
  <c r="BC74" s="1"/>
  <c r="BD74"/>
  <c r="BH74"/>
  <c r="BM74"/>
  <c r="BK74" s="1"/>
  <c r="AN75"/>
  <c r="AO75" s="1"/>
  <c r="AR75"/>
  <c r="AS75" s="1"/>
  <c r="AX75"/>
  <c r="AY75" s="1"/>
  <c r="BB75"/>
  <c r="BC75" s="1"/>
  <c r="BD75"/>
  <c r="BH75"/>
  <c r="BM75"/>
  <c r="BK75" s="1"/>
  <c r="I9"/>
  <c r="L9"/>
  <c r="P9"/>
  <c r="S9"/>
  <c r="V9"/>
  <c r="X9"/>
  <c r="Z9"/>
  <c r="AH9"/>
  <c r="AF9" s="1"/>
  <c r="I10"/>
  <c r="L10"/>
  <c r="P10"/>
  <c r="S10"/>
  <c r="V10"/>
  <c r="X10"/>
  <c r="Z10"/>
  <c r="AH10"/>
  <c r="AF10" s="1"/>
  <c r="I11"/>
  <c r="L11"/>
  <c r="P11"/>
  <c r="S11"/>
  <c r="V11"/>
  <c r="X11"/>
  <c r="Z11"/>
  <c r="AH11"/>
  <c r="AF11" s="1"/>
  <c r="I12"/>
  <c r="L12"/>
  <c r="P12"/>
  <c r="S12"/>
  <c r="V12"/>
  <c r="X12"/>
  <c r="Z12"/>
  <c r="AH12"/>
  <c r="AF12" s="1"/>
  <c r="I13"/>
  <c r="L13"/>
  <c r="P13"/>
  <c r="S13"/>
  <c r="V13"/>
  <c r="X13"/>
  <c r="Z13"/>
  <c r="AH13"/>
  <c r="AF13" s="1"/>
  <c r="I14"/>
  <c r="L14"/>
  <c r="P14"/>
  <c r="S14"/>
  <c r="V14"/>
  <c r="X14"/>
  <c r="Z14"/>
  <c r="AH14"/>
  <c r="AF14" s="1"/>
  <c r="I15"/>
  <c r="L15"/>
  <c r="P15"/>
  <c r="S15"/>
  <c r="V15"/>
  <c r="X15"/>
  <c r="Z15"/>
  <c r="AH15"/>
  <c r="AF15" s="1"/>
  <c r="I16"/>
  <c r="L16"/>
  <c r="P16"/>
  <c r="S16"/>
  <c r="V16"/>
  <c r="X16"/>
  <c r="Z16"/>
  <c r="AH16"/>
  <c r="AF16" s="1"/>
  <c r="I17"/>
  <c r="L17"/>
  <c r="P17"/>
  <c r="S17"/>
  <c r="V17"/>
  <c r="X17"/>
  <c r="Z17"/>
  <c r="AH17"/>
  <c r="I18"/>
  <c r="L18"/>
  <c r="P18"/>
  <c r="S18"/>
  <c r="V18"/>
  <c r="X18"/>
  <c r="Z18"/>
  <c r="AH18"/>
  <c r="AF18" s="1"/>
  <c r="I19"/>
  <c r="L19"/>
  <c r="P19"/>
  <c r="S19"/>
  <c r="V19"/>
  <c r="X19"/>
  <c r="Z19"/>
  <c r="AH19"/>
  <c r="I20"/>
  <c r="L20"/>
  <c r="P20"/>
  <c r="S20"/>
  <c r="V20"/>
  <c r="X20"/>
  <c r="Z20"/>
  <c r="AH20"/>
  <c r="I21"/>
  <c r="L21"/>
  <c r="P21"/>
  <c r="S21"/>
  <c r="V21"/>
  <c r="X21"/>
  <c r="Z21"/>
  <c r="AH21"/>
  <c r="AF21" s="1"/>
  <c r="I22"/>
  <c r="L22"/>
  <c r="P22"/>
  <c r="S22"/>
  <c r="V22"/>
  <c r="X22"/>
  <c r="Z22"/>
  <c r="AH22"/>
  <c r="AF22" s="1"/>
  <c r="I23"/>
  <c r="L23"/>
  <c r="P23"/>
  <c r="S23"/>
  <c r="V23"/>
  <c r="X23"/>
  <c r="Z23"/>
  <c r="AH23"/>
  <c r="AF23" s="1"/>
  <c r="I24"/>
  <c r="L24"/>
  <c r="P24"/>
  <c r="S24"/>
  <c r="V24"/>
  <c r="X24"/>
  <c r="Z24"/>
  <c r="AH24"/>
  <c r="I25"/>
  <c r="L25"/>
  <c r="P25"/>
  <c r="S25"/>
  <c r="V25"/>
  <c r="X25"/>
  <c r="Z25"/>
  <c r="AH25"/>
  <c r="I26"/>
  <c r="L26"/>
  <c r="P26"/>
  <c r="S26"/>
  <c r="V26"/>
  <c r="X26"/>
  <c r="Z26"/>
  <c r="AH26"/>
  <c r="I28"/>
  <c r="L28"/>
  <c r="P28"/>
  <c r="S28"/>
  <c r="V28"/>
  <c r="X28"/>
  <c r="Z28"/>
  <c r="AH28"/>
  <c r="AF28" s="1"/>
  <c r="I29"/>
  <c r="L29"/>
  <c r="P29"/>
  <c r="S29"/>
  <c r="V29"/>
  <c r="X29"/>
  <c r="Z29"/>
  <c r="AF29"/>
  <c r="I30"/>
  <c r="L30"/>
  <c r="P30"/>
  <c r="S30"/>
  <c r="V30"/>
  <c r="X30"/>
  <c r="Z30"/>
  <c r="AH30"/>
  <c r="AF30" s="1"/>
  <c r="I31"/>
  <c r="L31"/>
  <c r="P31"/>
  <c r="S31"/>
  <c r="V31"/>
  <c r="X31"/>
  <c r="Z31"/>
  <c r="AH31"/>
  <c r="AF31" s="1"/>
  <c r="I32"/>
  <c r="L32"/>
  <c r="P32"/>
  <c r="S32"/>
  <c r="V32"/>
  <c r="X32"/>
  <c r="Z32"/>
  <c r="AH32"/>
  <c r="AF32" s="1"/>
  <c r="I33"/>
  <c r="L33"/>
  <c r="P33"/>
  <c r="S33"/>
  <c r="V33"/>
  <c r="X33"/>
  <c r="Z33"/>
  <c r="AH33"/>
  <c r="AF33" s="1"/>
  <c r="I34"/>
  <c r="L34"/>
  <c r="P34"/>
  <c r="S34"/>
  <c r="V34"/>
  <c r="X34"/>
  <c r="Z34"/>
  <c r="AH34"/>
  <c r="AF34" s="1"/>
  <c r="I35"/>
  <c r="L35"/>
  <c r="P35"/>
  <c r="S35"/>
  <c r="V35"/>
  <c r="X35"/>
  <c r="Z35"/>
  <c r="AH35"/>
  <c r="AF35" s="1"/>
  <c r="I37"/>
  <c r="L37"/>
  <c r="P37"/>
  <c r="S37"/>
  <c r="V37"/>
  <c r="X37"/>
  <c r="Z37"/>
  <c r="AH37"/>
  <c r="AF37" s="1"/>
  <c r="I38"/>
  <c r="L38"/>
  <c r="P38"/>
  <c r="S38"/>
  <c r="V38"/>
  <c r="X38"/>
  <c r="Z38"/>
  <c r="AH38"/>
  <c r="AF38" s="1"/>
  <c r="I39"/>
  <c r="L39"/>
  <c r="P39"/>
  <c r="S39"/>
  <c r="V39"/>
  <c r="X39"/>
  <c r="Z39"/>
  <c r="AH39"/>
  <c r="AF39" s="1"/>
  <c r="I40"/>
  <c r="L40"/>
  <c r="P40"/>
  <c r="S40"/>
  <c r="V40"/>
  <c r="X40"/>
  <c r="Z40"/>
  <c r="AH40"/>
  <c r="AF40" s="1"/>
  <c r="I41"/>
  <c r="L41"/>
  <c r="P41"/>
  <c r="S41"/>
  <c r="V41"/>
  <c r="X41"/>
  <c r="Z41"/>
  <c r="AH41"/>
  <c r="I42"/>
  <c r="L42"/>
  <c r="P42"/>
  <c r="S42"/>
  <c r="V42"/>
  <c r="X42"/>
  <c r="Z42"/>
  <c r="AH42"/>
  <c r="I43"/>
  <c r="L43"/>
  <c r="P43"/>
  <c r="S43"/>
  <c r="V43"/>
  <c r="X43"/>
  <c r="Z43"/>
  <c r="AH43"/>
  <c r="I44"/>
  <c r="L44"/>
  <c r="P44"/>
  <c r="S44"/>
  <c r="V44"/>
  <c r="X44"/>
  <c r="Z44"/>
  <c r="AH44"/>
  <c r="I45"/>
  <c r="P45"/>
  <c r="S45"/>
  <c r="V45"/>
  <c r="X45"/>
  <c r="Z45"/>
  <c r="AH45"/>
  <c r="AF45" s="1"/>
  <c r="I46"/>
  <c r="P46"/>
  <c r="S46"/>
  <c r="V46"/>
  <c r="X46"/>
  <c r="Z46"/>
  <c r="AH46"/>
  <c r="AF46" s="1"/>
  <c r="I47"/>
  <c r="P47"/>
  <c r="S47"/>
  <c r="V47"/>
  <c r="X47"/>
  <c r="Z47"/>
  <c r="AH47"/>
  <c r="AF47" s="1"/>
  <c r="I48"/>
  <c r="P48"/>
  <c r="S48"/>
  <c r="V48"/>
  <c r="X48"/>
  <c r="Z48"/>
  <c r="AH48"/>
  <c r="AF48" s="1"/>
  <c r="I52"/>
  <c r="P52"/>
  <c r="S52"/>
  <c r="V52"/>
  <c r="X52"/>
  <c r="Z52"/>
  <c r="AH52"/>
  <c r="AF52" s="1"/>
  <c r="I53"/>
  <c r="P53"/>
  <c r="S53"/>
  <c r="V53"/>
  <c r="X53"/>
  <c r="Z53"/>
  <c r="AH53"/>
  <c r="AF53" s="1"/>
  <c r="I54"/>
  <c r="P54"/>
  <c r="S54"/>
  <c r="V54"/>
  <c r="X54"/>
  <c r="Z54"/>
  <c r="AH54"/>
  <c r="I55"/>
  <c r="P55"/>
  <c r="S55"/>
  <c r="V55"/>
  <c r="X55"/>
  <c r="Z55"/>
  <c r="AH55"/>
  <c r="I56"/>
  <c r="P56"/>
  <c r="S56"/>
  <c r="V56"/>
  <c r="X56"/>
  <c r="Z56"/>
  <c r="AH56"/>
  <c r="I57"/>
  <c r="P57"/>
  <c r="S57"/>
  <c r="V57"/>
  <c r="X57"/>
  <c r="Z57"/>
  <c r="AH57"/>
  <c r="I58"/>
  <c r="P58"/>
  <c r="S58"/>
  <c r="V58"/>
  <c r="X58"/>
  <c r="Z58"/>
  <c r="AH58"/>
  <c r="I59"/>
  <c r="P59"/>
  <c r="S59"/>
  <c r="V59"/>
  <c r="X59"/>
  <c r="Z59"/>
  <c r="AH59"/>
  <c r="I60"/>
  <c r="P60"/>
  <c r="S60"/>
  <c r="V60"/>
  <c r="X60"/>
  <c r="Z60"/>
  <c r="AH60"/>
  <c r="I61"/>
  <c r="P61"/>
  <c r="S61"/>
  <c r="V61"/>
  <c r="X61"/>
  <c r="Z61"/>
  <c r="AH61"/>
  <c r="I62"/>
  <c r="P62"/>
  <c r="S62"/>
  <c r="V62"/>
  <c r="X62"/>
  <c r="Z62"/>
  <c r="AH62"/>
  <c r="I63"/>
  <c r="P63"/>
  <c r="S63"/>
  <c r="V63"/>
  <c r="X63"/>
  <c r="Z63"/>
  <c r="AH63"/>
  <c r="I64"/>
  <c r="P64"/>
  <c r="S64"/>
  <c r="V64"/>
  <c r="X64"/>
  <c r="Z64"/>
  <c r="AH64"/>
  <c r="I65"/>
  <c r="P65"/>
  <c r="S65"/>
  <c r="V65"/>
  <c r="X65"/>
  <c r="Z65"/>
  <c r="AH65"/>
  <c r="I66"/>
  <c r="P66"/>
  <c r="S66"/>
  <c r="V66"/>
  <c r="X66"/>
  <c r="Z66"/>
  <c r="AH66"/>
  <c r="AF66" s="1"/>
  <c r="I67"/>
  <c r="P67"/>
  <c r="S67"/>
  <c r="V67"/>
  <c r="X67"/>
  <c r="Z67"/>
  <c r="AH67"/>
  <c r="AF67" s="1"/>
  <c r="I68"/>
  <c r="P68"/>
  <c r="S68"/>
  <c r="V68"/>
  <c r="X68"/>
  <c r="Z68"/>
  <c r="AH68"/>
  <c r="I69"/>
  <c r="P69"/>
  <c r="S69"/>
  <c r="V69"/>
  <c r="X69"/>
  <c r="Z69"/>
  <c r="AH69"/>
  <c r="I70"/>
  <c r="P70"/>
  <c r="S70"/>
  <c r="V70"/>
  <c r="X70"/>
  <c r="Z70"/>
  <c r="AH70"/>
  <c r="AF70" s="1"/>
  <c r="I71"/>
  <c r="P71"/>
  <c r="S71"/>
  <c r="V71"/>
  <c r="X71"/>
  <c r="Z71"/>
  <c r="AH71"/>
  <c r="AF71" s="1"/>
  <c r="I72"/>
  <c r="P72"/>
  <c r="S72"/>
  <c r="V72"/>
  <c r="X72"/>
  <c r="Z72"/>
  <c r="AH72"/>
  <c r="AF72" s="1"/>
  <c r="I73"/>
  <c r="P73"/>
  <c r="S73"/>
  <c r="V73"/>
  <c r="X73"/>
  <c r="Z73"/>
  <c r="AH73"/>
  <c r="AF73" s="1"/>
  <c r="I74"/>
  <c r="P74"/>
  <c r="S74"/>
  <c r="V74"/>
  <c r="X74"/>
  <c r="Z74"/>
  <c r="AH74"/>
  <c r="AF74" s="1"/>
  <c r="I75"/>
  <c r="P75"/>
  <c r="S75"/>
  <c r="V75"/>
  <c r="X75"/>
  <c r="Z75"/>
  <c r="AH75"/>
  <c r="AF75" s="1"/>
  <c r="AA72" l="1"/>
  <c r="AA70"/>
  <c r="AA56"/>
  <c r="AA64"/>
  <c r="AA28"/>
  <c r="AA58"/>
  <c r="AA54"/>
  <c r="AA47"/>
  <c r="AA73"/>
  <c r="AA69"/>
  <c r="AA61"/>
  <c r="AA42"/>
  <c r="AA38"/>
  <c r="BF27"/>
  <c r="AT27"/>
  <c r="AU27" s="1"/>
  <c r="AJ27"/>
  <c r="AA27"/>
  <c r="AK27"/>
  <c r="T27"/>
  <c r="M27"/>
  <c r="F27"/>
  <c r="AA66"/>
  <c r="AA53"/>
  <c r="AA48"/>
  <c r="AA30"/>
  <c r="AA24"/>
  <c r="AA21"/>
  <c r="AA20"/>
  <c r="AA10"/>
  <c r="F74"/>
  <c r="F32"/>
  <c r="F28"/>
  <c r="AA40"/>
  <c r="AA32"/>
  <c r="AA18"/>
  <c r="AA13"/>
  <c r="AA71"/>
  <c r="AA44"/>
  <c r="AA35"/>
  <c r="AA29"/>
  <c r="M74"/>
  <c r="M28"/>
  <c r="M32"/>
  <c r="F29"/>
  <c r="M30"/>
  <c r="AT22"/>
  <c r="AJ22"/>
  <c r="F30"/>
  <c r="BF36"/>
  <c r="AT36"/>
  <c r="AJ36"/>
  <c r="AF36"/>
  <c r="T36"/>
  <c r="M36"/>
  <c r="F36"/>
  <c r="AT21"/>
  <c r="AJ21"/>
  <c r="BF47"/>
  <c r="BF42"/>
  <c r="BF75"/>
  <c r="BF71"/>
  <c r="AT20"/>
  <c r="AJ20"/>
  <c r="AK20" s="1"/>
  <c r="AT18"/>
  <c r="BF73"/>
  <c r="BF72"/>
  <c r="BF70"/>
  <c r="BF44"/>
  <c r="BF54"/>
  <c r="AT45"/>
  <c r="AJ45"/>
  <c r="AT43"/>
  <c r="AJ43"/>
  <c r="AT41"/>
  <c r="AJ41"/>
  <c r="AT75"/>
  <c r="AU75" s="1"/>
  <c r="AJ75"/>
  <c r="AK75" s="1"/>
  <c r="AT74"/>
  <c r="AJ74"/>
  <c r="AT46"/>
  <c r="AJ46"/>
  <c r="M75"/>
  <c r="F75"/>
  <c r="BF74"/>
  <c r="AT73"/>
  <c r="AU73" s="1"/>
  <c r="AJ73"/>
  <c r="AT72"/>
  <c r="AU72" s="1"/>
  <c r="AJ72"/>
  <c r="AK72" s="1"/>
  <c r="AT71"/>
  <c r="AU71" s="1"/>
  <c r="AJ71"/>
  <c r="AT70"/>
  <c r="AU70" s="1"/>
  <c r="AJ70"/>
  <c r="BF69"/>
  <c r="BF68"/>
  <c r="BF67"/>
  <c r="AT67"/>
  <c r="AJ67"/>
  <c r="AK67" s="1"/>
  <c r="BF66"/>
  <c r="AT66"/>
  <c r="AJ66"/>
  <c r="AK66" s="1"/>
  <c r="BF65"/>
  <c r="AT65"/>
  <c r="AJ65"/>
  <c r="BF64"/>
  <c r="AT64"/>
  <c r="AJ64"/>
  <c r="BF63"/>
  <c r="AT63"/>
  <c r="AJ63"/>
  <c r="BF62"/>
  <c r="AT62"/>
  <c r="AJ62"/>
  <c r="BF61"/>
  <c r="AT61"/>
  <c r="AJ61"/>
  <c r="AK61" s="1"/>
  <c r="BF60"/>
  <c r="AT60"/>
  <c r="AJ60"/>
  <c r="BF59"/>
  <c r="AT59"/>
  <c r="AJ59"/>
  <c r="BF58"/>
  <c r="AT58"/>
  <c r="AJ58"/>
  <c r="BF57"/>
  <c r="AT57"/>
  <c r="AJ57"/>
  <c r="AK57" s="1"/>
  <c r="BF56"/>
  <c r="AT56"/>
  <c r="AJ56"/>
  <c r="AK56" s="1"/>
  <c r="BF55"/>
  <c r="AT55"/>
  <c r="AJ55"/>
  <c r="BF53"/>
  <c r="BF52"/>
  <c r="BF48"/>
  <c r="AT47"/>
  <c r="AU47" s="1"/>
  <c r="AJ47"/>
  <c r="BF46"/>
  <c r="BF45"/>
  <c r="AT44"/>
  <c r="AJ44"/>
  <c r="AK44" s="1"/>
  <c r="BF43"/>
  <c r="AT42"/>
  <c r="AJ42"/>
  <c r="AK42" s="1"/>
  <c r="BF41"/>
  <c r="AT30"/>
  <c r="AJ30"/>
  <c r="AT29"/>
  <c r="AJ29"/>
  <c r="AT28"/>
  <c r="AJ28"/>
  <c r="AT25"/>
  <c r="AJ25"/>
  <c r="BF24"/>
  <c r="BF23"/>
  <c r="BF22"/>
  <c r="BF21"/>
  <c r="BF20"/>
  <c r="AT19"/>
  <c r="AJ19"/>
  <c r="BF17"/>
  <c r="BF16"/>
  <c r="BF15"/>
  <c r="BF14"/>
  <c r="BF13"/>
  <c r="BF12"/>
  <c r="BF11"/>
  <c r="BF10"/>
  <c r="BF9"/>
  <c r="BF40"/>
  <c r="AT40"/>
  <c r="AJ40"/>
  <c r="BF39"/>
  <c r="AT39"/>
  <c r="AU39" s="1"/>
  <c r="AJ39"/>
  <c r="BF38"/>
  <c r="AT38"/>
  <c r="AJ38"/>
  <c r="BF37"/>
  <c r="AT37"/>
  <c r="AJ37"/>
  <c r="BF35"/>
  <c r="AT35"/>
  <c r="AJ35"/>
  <c r="BF34"/>
  <c r="AT34"/>
  <c r="AJ34"/>
  <c r="AK34" s="1"/>
  <c r="BF33"/>
  <c r="AT33"/>
  <c r="AJ33"/>
  <c r="BF32"/>
  <c r="AT32"/>
  <c r="AU32" s="1"/>
  <c r="AJ32"/>
  <c r="BF31"/>
  <c r="AT31"/>
  <c r="AJ31"/>
  <c r="AK31" s="1"/>
  <c r="AT26"/>
  <c r="AJ26"/>
  <c r="AK26" s="1"/>
  <c r="AT69"/>
  <c r="AT68"/>
  <c r="AJ69"/>
  <c r="AJ68"/>
  <c r="AJ54"/>
  <c r="AT54"/>
  <c r="AT53"/>
  <c r="AJ53"/>
  <c r="AT52"/>
  <c r="AJ52"/>
  <c r="AT48"/>
  <c r="AJ48"/>
  <c r="BK30"/>
  <c r="BF30"/>
  <c r="BK29"/>
  <c r="BF29"/>
  <c r="BK28"/>
  <c r="BF28"/>
  <c r="BK26"/>
  <c r="BF26"/>
  <c r="BK25"/>
  <c r="BF25"/>
  <c r="AJ24"/>
  <c r="AJ23"/>
  <c r="AT24"/>
  <c r="AT23"/>
  <c r="BK19"/>
  <c r="BF19"/>
  <c r="BK18"/>
  <c r="BF18"/>
  <c r="AT17"/>
  <c r="AJ18"/>
  <c r="AJ17"/>
  <c r="AT16"/>
  <c r="AJ16"/>
  <c r="AT15"/>
  <c r="AJ15"/>
  <c r="AT14"/>
  <c r="AJ14"/>
  <c r="AT13"/>
  <c r="AJ13"/>
  <c r="AT12"/>
  <c r="AJ12"/>
  <c r="AT11"/>
  <c r="AJ11"/>
  <c r="AT10"/>
  <c r="AJ10"/>
  <c r="AT9"/>
  <c r="AU9" s="1"/>
  <c r="AJ9"/>
  <c r="M29"/>
  <c r="F35"/>
  <c r="M21"/>
  <c r="M35"/>
  <c r="M39"/>
  <c r="F39"/>
  <c r="AF44"/>
  <c r="AF69"/>
  <c r="T69"/>
  <c r="M69"/>
  <c r="F69"/>
  <c r="T73"/>
  <c r="M73"/>
  <c r="F73"/>
  <c r="T72"/>
  <c r="M72"/>
  <c r="F72"/>
  <c r="T71"/>
  <c r="M71"/>
  <c r="F71"/>
  <c r="M70"/>
  <c r="F70"/>
  <c r="T75"/>
  <c r="T74"/>
  <c r="T70"/>
  <c r="AF43"/>
  <c r="T40"/>
  <c r="M40"/>
  <c r="F40"/>
  <c r="T38"/>
  <c r="M38"/>
  <c r="F38"/>
  <c r="T37"/>
  <c r="M37"/>
  <c r="F37"/>
  <c r="T34"/>
  <c r="M34"/>
  <c r="F34"/>
  <c r="T33"/>
  <c r="M33"/>
  <c r="F33"/>
  <c r="T31"/>
  <c r="M31"/>
  <c r="F31"/>
  <c r="T53"/>
  <c r="M53"/>
  <c r="F53"/>
  <c r="T52"/>
  <c r="M52"/>
  <c r="F52"/>
  <c r="T48"/>
  <c r="M48"/>
  <c r="F48"/>
  <c r="T47"/>
  <c r="M47"/>
  <c r="F47"/>
  <c r="T46"/>
  <c r="M46"/>
  <c r="F46"/>
  <c r="T45"/>
  <c r="M45"/>
  <c r="F45"/>
  <c r="T39"/>
  <c r="T35"/>
  <c r="T32"/>
  <c r="T30"/>
  <c r="T29"/>
  <c r="T28"/>
  <c r="T23"/>
  <c r="M23"/>
  <c r="F23"/>
  <c r="T22"/>
  <c r="M22"/>
  <c r="F22"/>
  <c r="T21"/>
  <c r="F21"/>
  <c r="M16"/>
  <c r="F16"/>
  <c r="T15"/>
  <c r="M15"/>
  <c r="F15"/>
  <c r="T14"/>
  <c r="M14"/>
  <c r="F14"/>
  <c r="T13"/>
  <c r="T16"/>
  <c r="M13"/>
  <c r="F13"/>
  <c r="T12"/>
  <c r="M11"/>
  <c r="F11"/>
  <c r="T10"/>
  <c r="M10"/>
  <c r="F10"/>
  <c r="M9"/>
  <c r="F9"/>
  <c r="AF68"/>
  <c r="T68"/>
  <c r="M68"/>
  <c r="F68"/>
  <c r="T67"/>
  <c r="M67"/>
  <c r="F67"/>
  <c r="T66"/>
  <c r="M66"/>
  <c r="F66"/>
  <c r="AF65"/>
  <c r="T65"/>
  <c r="M65"/>
  <c r="F65"/>
  <c r="AF64"/>
  <c r="T64"/>
  <c r="M64"/>
  <c r="F64"/>
  <c r="AF63"/>
  <c r="T63"/>
  <c r="M63"/>
  <c r="F63"/>
  <c r="AF62"/>
  <c r="T62"/>
  <c r="M62"/>
  <c r="F62"/>
  <c r="AF61"/>
  <c r="T61"/>
  <c r="M61"/>
  <c r="F61"/>
  <c r="AF60"/>
  <c r="T60"/>
  <c r="M60"/>
  <c r="F60"/>
  <c r="AF59"/>
  <c r="T59"/>
  <c r="M59"/>
  <c r="F59"/>
  <c r="AF58"/>
  <c r="T58"/>
  <c r="M58"/>
  <c r="F58"/>
  <c r="AF57"/>
  <c r="T57"/>
  <c r="M57"/>
  <c r="F57"/>
  <c r="AF56"/>
  <c r="T56"/>
  <c r="M56"/>
  <c r="F56"/>
  <c r="AF55"/>
  <c r="T55"/>
  <c r="M55"/>
  <c r="F55"/>
  <c r="AF54"/>
  <c r="T54"/>
  <c r="M54"/>
  <c r="F54"/>
  <c r="M44"/>
  <c r="M43"/>
  <c r="T44"/>
  <c r="F44"/>
  <c r="T43"/>
  <c r="F43"/>
  <c r="AF42"/>
  <c r="T42"/>
  <c r="M42"/>
  <c r="F42"/>
  <c r="AF41"/>
  <c r="T41"/>
  <c r="M41"/>
  <c r="F41"/>
  <c r="M26"/>
  <c r="M25"/>
  <c r="M24"/>
  <c r="AF26"/>
  <c r="T26"/>
  <c r="F26"/>
  <c r="AF25"/>
  <c r="T25"/>
  <c r="F25"/>
  <c r="AF24"/>
  <c r="T24"/>
  <c r="F24"/>
  <c r="AF20"/>
  <c r="T20"/>
  <c r="M20"/>
  <c r="F20"/>
  <c r="AF19"/>
  <c r="T19"/>
  <c r="M19"/>
  <c r="F19"/>
  <c r="T18"/>
  <c r="M18"/>
  <c r="F18"/>
  <c r="AF17"/>
  <c r="T17"/>
  <c r="M17"/>
  <c r="F17"/>
  <c r="M12"/>
  <c r="F12"/>
  <c r="T11"/>
  <c r="T9"/>
  <c r="BN27" l="1"/>
  <c r="AI27"/>
  <c r="BN17"/>
  <c r="BN53"/>
  <c r="BN69"/>
  <c r="BN73"/>
  <c r="BN47"/>
  <c r="BN10"/>
  <c r="BN11"/>
  <c r="BN68"/>
  <c r="BN61"/>
  <c r="BN65"/>
  <c r="BN70"/>
  <c r="BN48"/>
  <c r="BN52"/>
  <c r="BN54"/>
  <c r="BN34"/>
  <c r="BN55"/>
  <c r="BN57"/>
  <c r="BN58"/>
  <c r="BN59"/>
  <c r="BN60"/>
  <c r="BN62"/>
  <c r="BN63"/>
  <c r="BN64"/>
  <c r="BN66"/>
  <c r="BN67"/>
  <c r="BN71"/>
  <c r="BN14"/>
  <c r="BN16"/>
  <c r="BN25"/>
  <c r="BN46"/>
  <c r="BN74"/>
  <c r="BN75"/>
  <c r="BN20"/>
  <c r="BN72"/>
  <c r="BN56"/>
  <c r="BN29"/>
  <c r="BN28"/>
  <c r="BN19"/>
  <c r="BN15"/>
  <c r="BN45"/>
  <c r="BN43"/>
  <c r="BN41"/>
  <c r="BN40"/>
  <c r="AK39"/>
  <c r="BN39"/>
  <c r="AK38"/>
  <c r="BN38"/>
  <c r="AK37"/>
  <c r="BN37"/>
  <c r="BN35"/>
  <c r="BN33"/>
  <c r="BN32"/>
  <c r="BN30"/>
  <c r="BN24"/>
  <c r="BN23"/>
  <c r="AK22"/>
  <c r="BN22"/>
  <c r="BN21"/>
  <c r="BN18"/>
  <c r="BN13"/>
  <c r="BN12"/>
  <c r="AU44"/>
  <c r="BN44"/>
  <c r="AU42"/>
  <c r="BN42"/>
  <c r="AU36"/>
  <c r="BN36"/>
  <c r="AU35"/>
  <c r="AU31"/>
  <c r="BN31"/>
  <c r="AU26"/>
  <c r="BN26"/>
  <c r="AU18"/>
  <c r="BN9"/>
  <c r="AI28"/>
  <c r="AI21"/>
  <c r="AI72"/>
  <c r="AI25"/>
  <c r="AI70"/>
  <c r="AI58"/>
  <c r="AI66"/>
  <c r="AI23"/>
  <c r="AI37"/>
  <c r="AI54"/>
  <c r="AI56"/>
  <c r="AI64"/>
  <c r="AI10"/>
  <c r="AI47"/>
  <c r="AI73"/>
  <c r="AI42"/>
  <c r="AI61"/>
  <c r="AI48"/>
  <c r="AI53"/>
  <c r="AI19"/>
  <c r="AI20"/>
  <c r="AI22"/>
  <c r="AI38"/>
  <c r="AI24"/>
  <c r="AI69"/>
  <c r="AI30"/>
  <c r="AI29"/>
  <c r="AI44"/>
  <c r="AI71"/>
  <c r="AI18"/>
  <c r="AI40"/>
  <c r="AI35"/>
  <c r="AI13"/>
  <c r="AI32"/>
  <c r="AU74"/>
  <c r="AK25"/>
  <c r="AK19"/>
  <c r="AK29"/>
  <c r="AK74"/>
  <c r="AU21"/>
  <c r="AU33"/>
  <c r="AU34"/>
  <c r="AU37"/>
  <c r="AU38"/>
  <c r="AU40"/>
  <c r="AU20"/>
  <c r="AU22"/>
  <c r="AU61"/>
  <c r="AU64"/>
  <c r="AU66"/>
  <c r="AU57"/>
  <c r="AU59"/>
  <c r="AU60"/>
  <c r="AK30"/>
  <c r="AK60"/>
  <c r="AK55"/>
  <c r="AU67"/>
  <c r="AU65"/>
  <c r="AU63"/>
  <c r="AU62"/>
  <c r="AU58"/>
  <c r="AU56"/>
  <c r="AU55"/>
  <c r="AK65"/>
  <c r="AK63"/>
  <c r="AK59"/>
  <c r="AK46"/>
  <c r="AK73"/>
  <c r="AK71"/>
  <c r="AK70"/>
  <c r="AK64"/>
  <c r="AK62"/>
  <c r="AK58"/>
  <c r="AK47"/>
  <c r="AK45"/>
  <c r="AK43"/>
  <c r="AK41"/>
  <c r="AK40"/>
  <c r="AK35"/>
  <c r="AK33"/>
  <c r="AK32"/>
  <c r="AK28"/>
  <c r="AK21"/>
  <c r="AK36"/>
  <c r="AU46"/>
  <c r="AU41"/>
  <c r="AU43"/>
  <c r="AU45"/>
  <c r="AU19"/>
  <c r="AU25"/>
  <c r="AU28"/>
  <c r="AU29"/>
  <c r="AU30"/>
  <c r="AU10"/>
  <c r="AU11"/>
  <c r="AU12"/>
  <c r="AU13"/>
  <c r="AU14"/>
  <c r="AU15"/>
  <c r="AU16"/>
  <c r="AU17"/>
  <c r="AU23"/>
  <c r="AU24"/>
  <c r="AK48"/>
  <c r="AK52"/>
  <c r="AK53"/>
  <c r="AU54"/>
  <c r="AK69"/>
  <c r="AU68"/>
  <c r="AK9"/>
  <c r="AK10"/>
  <c r="AK11"/>
  <c r="AK12"/>
  <c r="AK13"/>
  <c r="AK14"/>
  <c r="AK15"/>
  <c r="AK16"/>
  <c r="AK17"/>
  <c r="AK18"/>
  <c r="AK23"/>
  <c r="AK24"/>
  <c r="AU48"/>
  <c r="AU52"/>
  <c r="AU53"/>
  <c r="AK54"/>
  <c r="AK68"/>
  <c r="AU69"/>
  <c r="BO27" l="1"/>
  <c r="BP27" s="1"/>
  <c r="BO35"/>
  <c r="BP35" s="1"/>
  <c r="BO40"/>
  <c r="BP40" s="1"/>
  <c r="BO18"/>
  <c r="BP18" s="1"/>
  <c r="BO44"/>
  <c r="BP44" s="1"/>
  <c r="BO30"/>
  <c r="BP30" s="1"/>
  <c r="BO69"/>
  <c r="BP69" s="1"/>
  <c r="BO19"/>
  <c r="BP19" s="1"/>
  <c r="BO53"/>
  <c r="BP53" s="1"/>
  <c r="BO61"/>
  <c r="BP61" s="1"/>
  <c r="BO42"/>
  <c r="BP42" s="1"/>
  <c r="BO64"/>
  <c r="BP64" s="1"/>
  <c r="BO54"/>
  <c r="BO23"/>
  <c r="BP23" s="1"/>
  <c r="BO66"/>
  <c r="BP66" s="1"/>
  <c r="BO58"/>
  <c r="BO25"/>
  <c r="BP25" s="1"/>
  <c r="BO72"/>
  <c r="BO21"/>
  <c r="BP21" s="1"/>
  <c r="BO28"/>
  <c r="BP28" s="1"/>
  <c r="BO32"/>
  <c r="BP32" s="1"/>
  <c r="BO13"/>
  <c r="BO71"/>
  <c r="BP71" s="1"/>
  <c r="BO29"/>
  <c r="BP29" s="1"/>
  <c r="BO24"/>
  <c r="BP24" s="1"/>
  <c r="BO38"/>
  <c r="BO22"/>
  <c r="BO20"/>
  <c r="BP20" s="1"/>
  <c r="BO48"/>
  <c r="BO73"/>
  <c r="BP73" s="1"/>
  <c r="BO47"/>
  <c r="BP47" s="1"/>
  <c r="BO10"/>
  <c r="BP10" s="1"/>
  <c r="BO56"/>
  <c r="BP56" s="1"/>
  <c r="BO37"/>
  <c r="BP37" s="1"/>
  <c r="BO70"/>
  <c r="BP70" s="1"/>
  <c r="AA9" l="1"/>
  <c r="AI9" s="1"/>
  <c r="BO9" l="1"/>
  <c r="BP9" s="1"/>
  <c r="AA52"/>
  <c r="AI52" s="1"/>
  <c r="BO52" s="1"/>
  <c r="BP52" s="1"/>
  <c r="AA17"/>
  <c r="AA57"/>
  <c r="AI57" s="1"/>
  <c r="AA65"/>
  <c r="AA36"/>
  <c r="AA62"/>
  <c r="AI62" s="1"/>
  <c r="BO62" s="1"/>
  <c r="BP62" s="1"/>
  <c r="AA60"/>
  <c r="AA34"/>
  <c r="AA39"/>
  <c r="AA43"/>
  <c r="AA41"/>
  <c r="AI41" s="1"/>
  <c r="BO41" s="1"/>
  <c r="BP41" s="1"/>
  <c r="AA75"/>
  <c r="AA16"/>
  <c r="AI16" s="1"/>
  <c r="BO16" s="1"/>
  <c r="AA26"/>
  <c r="AA12"/>
  <c r="AA59"/>
  <c r="AA46"/>
  <c r="AA74"/>
  <c r="AA31"/>
  <c r="AA14"/>
  <c r="AA67"/>
  <c r="AA63"/>
  <c r="AA55"/>
  <c r="AA15"/>
  <c r="AI15" s="1"/>
  <c r="AA33"/>
  <c r="AI33" s="1"/>
  <c r="BO33" s="1"/>
  <c r="BP33" s="1"/>
  <c r="AA68"/>
  <c r="AA45"/>
  <c r="AA11"/>
  <c r="AI14" l="1"/>
  <c r="BO14" s="1"/>
  <c r="BP14" s="1"/>
  <c r="AI31"/>
  <c r="BO31" s="1"/>
  <c r="AI39"/>
  <c r="BO39" s="1"/>
  <c r="BP39" s="1"/>
  <c r="AI36"/>
  <c r="BO36" s="1"/>
  <c r="BP36" s="1"/>
  <c r="AI67"/>
  <c r="BO67" s="1"/>
  <c r="BP67" s="1"/>
  <c r="AI59"/>
  <c r="BO59" s="1"/>
  <c r="BP59" s="1"/>
  <c r="AI55"/>
  <c r="BO55" s="1"/>
  <c r="BP55" s="1"/>
  <c r="AI34"/>
  <c r="BO57"/>
  <c r="AI45"/>
  <c r="AI74"/>
  <c r="AI12"/>
  <c r="AI43"/>
  <c r="AI65"/>
  <c r="AI68"/>
  <c r="AI75"/>
  <c r="AI60"/>
  <c r="AI17"/>
  <c r="AI26"/>
  <c r="AI46"/>
  <c r="BO15"/>
  <c r="AI11"/>
  <c r="AI63"/>
  <c r="BO11" l="1"/>
  <c r="BO63"/>
  <c r="BP63" s="1"/>
  <c r="BO75"/>
  <c r="BP75" s="1"/>
  <c r="BO65"/>
  <c r="BP65" s="1"/>
  <c r="BO43"/>
  <c r="BO74"/>
  <c r="BP74" s="1"/>
  <c r="BO12"/>
  <c r="BP12" s="1"/>
  <c r="BO34"/>
  <c r="BO46"/>
  <c r="BO17"/>
  <c r="BP17" s="1"/>
  <c r="BO68"/>
  <c r="BO26"/>
  <c r="BO60"/>
  <c r="BP60" s="1"/>
  <c r="BO45"/>
  <c r="BP45" s="1"/>
</calcChain>
</file>

<file path=xl/sharedStrings.xml><?xml version="1.0" encoding="utf-8"?>
<sst xmlns="http://schemas.openxmlformats.org/spreadsheetml/2006/main" count="475" uniqueCount="264">
  <si>
    <t>UNIVERSITE ABDERRAHMANE MIRA DE BEJAIA</t>
  </si>
  <si>
    <t>FACULTE DES LETTRES ET DES LANGUES</t>
  </si>
  <si>
    <t>3ème ANNEE LMD</t>
  </si>
  <si>
    <t>N°</t>
  </si>
  <si>
    <t>Matricule</t>
  </si>
  <si>
    <t>Nom</t>
  </si>
  <si>
    <t>Prénom</t>
  </si>
  <si>
    <t>Moy S1</t>
  </si>
  <si>
    <t>Moy S2</t>
  </si>
  <si>
    <t>Nadira</t>
  </si>
  <si>
    <t>Lamia</t>
  </si>
  <si>
    <t>11AR0255</t>
  </si>
  <si>
    <t>BENSEKHRI</t>
  </si>
  <si>
    <t>11AR0619</t>
  </si>
  <si>
    <t>LAZARI</t>
  </si>
  <si>
    <t>Sabiha</t>
  </si>
  <si>
    <t>11AR0014</t>
  </si>
  <si>
    <t>MAMERI</t>
  </si>
  <si>
    <t>Walid</t>
  </si>
  <si>
    <t>Karima</t>
  </si>
  <si>
    <t>11AR0183</t>
  </si>
  <si>
    <t>MEHDIOUI</t>
  </si>
  <si>
    <t>Faouzi</t>
  </si>
  <si>
    <t>Nabila</t>
  </si>
  <si>
    <t>11AR0066</t>
  </si>
  <si>
    <t>TELMAT</t>
  </si>
  <si>
    <t>Hassiba</t>
  </si>
  <si>
    <t>ABDELLI</t>
  </si>
  <si>
    <t>Procés Verbal de Délibération provisoire</t>
  </si>
  <si>
    <t>123004518</t>
  </si>
  <si>
    <t>Nadjet</t>
  </si>
  <si>
    <t>123006407</t>
  </si>
  <si>
    <t>BERBOUCHA</t>
  </si>
  <si>
    <t>11AR803</t>
  </si>
  <si>
    <t>BOUDJADJA</t>
  </si>
  <si>
    <t>Malika</t>
  </si>
  <si>
    <t>وحد تع اس 5</t>
  </si>
  <si>
    <t>وحد تع اس 6</t>
  </si>
  <si>
    <t>جما سرد عر قد</t>
  </si>
  <si>
    <t>قضايا نص شعر حد و معاصر</t>
  </si>
  <si>
    <t>سرد عر حدث و معاصر</t>
  </si>
  <si>
    <t>وحد تع منهجية</t>
  </si>
  <si>
    <t>منهجية بحث الادبي</t>
  </si>
  <si>
    <t>ادب الطفل</t>
  </si>
  <si>
    <t>الاداب عالم معاصر</t>
  </si>
  <si>
    <t>وحد تع استكشافية</t>
  </si>
  <si>
    <t>الادب الصوفي</t>
  </si>
  <si>
    <t>الادب عربي الإستشراق</t>
  </si>
  <si>
    <t>المسرح المغاربي</t>
  </si>
  <si>
    <t>الادب الشعبي المغاربي</t>
  </si>
  <si>
    <t>مذكرة التخرج</t>
  </si>
  <si>
    <t>ادب الهامش</t>
  </si>
  <si>
    <t>وحدة تعليم أفقية</t>
  </si>
  <si>
    <t>لغة آجنبية متخصصة</t>
  </si>
  <si>
    <t>الحكامة و المواطنة</t>
  </si>
  <si>
    <t>Groupe</t>
  </si>
  <si>
    <t>123008473</t>
  </si>
  <si>
    <t>ABDOUNE</t>
  </si>
  <si>
    <t>Kahina</t>
  </si>
  <si>
    <t>1333001319</t>
  </si>
  <si>
    <t>ABIZA</t>
  </si>
  <si>
    <t>Ibtissem</t>
  </si>
  <si>
    <t>1333015861</t>
  </si>
  <si>
    <t>ADJAOUD</t>
  </si>
  <si>
    <t>Thiziri</t>
  </si>
  <si>
    <t>1333014059</t>
  </si>
  <si>
    <t>ADNANE</t>
  </si>
  <si>
    <t>Lysa</t>
  </si>
  <si>
    <t>123004880</t>
  </si>
  <si>
    <t>Fazia</t>
  </si>
  <si>
    <t>Nora</t>
  </si>
  <si>
    <t>123006976</t>
  </si>
  <si>
    <t>AISSANI</t>
  </si>
  <si>
    <t>Nedjiba</t>
  </si>
  <si>
    <t>Lydia</t>
  </si>
  <si>
    <t>Souad</t>
  </si>
  <si>
    <t>11AR0795</t>
  </si>
  <si>
    <t>ALOUI</t>
  </si>
  <si>
    <t>Djihad</t>
  </si>
  <si>
    <t>AMAOUCHE</t>
  </si>
  <si>
    <t>1333007642</t>
  </si>
  <si>
    <t>Kaissa</t>
  </si>
  <si>
    <t>Fahima</t>
  </si>
  <si>
    <t>11AR0051</t>
  </si>
  <si>
    <t>AMIROUCHE</t>
  </si>
  <si>
    <t>Ali</t>
  </si>
  <si>
    <t>1333005122</t>
  </si>
  <si>
    <t>AOUDIA</t>
  </si>
  <si>
    <t>Mounia</t>
  </si>
  <si>
    <t>11AR0333</t>
  </si>
  <si>
    <t>ARAB</t>
  </si>
  <si>
    <t>Fayçal</t>
  </si>
  <si>
    <t>G1</t>
  </si>
  <si>
    <t>Samira</t>
  </si>
  <si>
    <t>123009329</t>
  </si>
  <si>
    <t>BADHOUCHE</t>
  </si>
  <si>
    <t>samira</t>
  </si>
  <si>
    <t>1333011023</t>
  </si>
  <si>
    <t>BARKOU</t>
  </si>
  <si>
    <t>Wahiba</t>
  </si>
  <si>
    <t>Lynda</t>
  </si>
  <si>
    <t>Samia</t>
  </si>
  <si>
    <t>123015656</t>
  </si>
  <si>
    <t>BELAREF</t>
  </si>
  <si>
    <t>Dalila</t>
  </si>
  <si>
    <t>123006974</t>
  </si>
  <si>
    <t>BELKOFSI</t>
  </si>
  <si>
    <t>Nadjette</t>
  </si>
  <si>
    <t>1333012511</t>
  </si>
  <si>
    <t>BEN NACER</t>
  </si>
  <si>
    <t>123008368</t>
  </si>
  <si>
    <t>BENACER</t>
  </si>
  <si>
    <t>Samra</t>
  </si>
  <si>
    <t>Leila</t>
  </si>
  <si>
    <t>Sonia</t>
  </si>
  <si>
    <t>1333006788</t>
  </si>
  <si>
    <t>BENMOHAD</t>
  </si>
  <si>
    <t>Feyrouz</t>
  </si>
  <si>
    <t>kahina</t>
  </si>
  <si>
    <t>G2</t>
  </si>
  <si>
    <t>1333015907</t>
  </si>
  <si>
    <t>BOUALI</t>
  </si>
  <si>
    <t>123005730</t>
  </si>
  <si>
    <t>BOUANANI</t>
  </si>
  <si>
    <t>Siham</t>
  </si>
  <si>
    <t>1333007666</t>
  </si>
  <si>
    <t>BOUCHEKOUT</t>
  </si>
  <si>
    <t>Nassima</t>
  </si>
  <si>
    <t>123013418</t>
  </si>
  <si>
    <t>BOUGUELANE</t>
  </si>
  <si>
    <t>1333012521</t>
  </si>
  <si>
    <t>BOULEKBACHE</t>
  </si>
  <si>
    <t>Naouel</t>
  </si>
  <si>
    <t>123006888</t>
  </si>
  <si>
    <t>BOULKHLAS</t>
  </si>
  <si>
    <t>Drifa</t>
  </si>
  <si>
    <t>1333006905</t>
  </si>
  <si>
    <t>BOURAI</t>
  </si>
  <si>
    <t>1333004337</t>
  </si>
  <si>
    <t>BOURENI</t>
  </si>
  <si>
    <t>1333007913</t>
  </si>
  <si>
    <t>BOUTEGRABET</t>
  </si>
  <si>
    <t>G3</t>
  </si>
  <si>
    <t>1333008369</t>
  </si>
  <si>
    <t>CHEMACHE</t>
  </si>
  <si>
    <t>123003598</t>
  </si>
  <si>
    <t>DAOUDI</t>
  </si>
  <si>
    <t>1333010795</t>
  </si>
  <si>
    <t>FETTOUS</t>
  </si>
  <si>
    <t>123001399</t>
  </si>
  <si>
    <t>FOUGHALI</t>
  </si>
  <si>
    <t>123008372</t>
  </si>
  <si>
    <t>HADDAD</t>
  </si>
  <si>
    <t>Amina</t>
  </si>
  <si>
    <t>G4</t>
  </si>
  <si>
    <t>1333009452</t>
  </si>
  <si>
    <t>HADJRIOUA</t>
  </si>
  <si>
    <t>Amel</t>
  </si>
  <si>
    <t>123006367</t>
  </si>
  <si>
    <t>HAFIR</t>
  </si>
  <si>
    <t>Sakina</t>
  </si>
  <si>
    <t>HAMA</t>
  </si>
  <si>
    <t>123007639</t>
  </si>
  <si>
    <t>123009399</t>
  </si>
  <si>
    <t>HIDRI</t>
  </si>
  <si>
    <t>1333000241</t>
  </si>
  <si>
    <t>HIHAT</t>
  </si>
  <si>
    <t>Celia</t>
  </si>
  <si>
    <t>1333002501</t>
  </si>
  <si>
    <t>KHERBACHE</t>
  </si>
  <si>
    <t>Hafida</t>
  </si>
  <si>
    <t>1333017274</t>
  </si>
  <si>
    <t>LAADJ</t>
  </si>
  <si>
    <t>Sounia</t>
  </si>
  <si>
    <t>1333013243</t>
  </si>
  <si>
    <t>LABACHI</t>
  </si>
  <si>
    <t>1333018622</t>
  </si>
  <si>
    <t>LADJARDIA</t>
  </si>
  <si>
    <t>Salima</t>
  </si>
  <si>
    <t>1333010852</t>
  </si>
  <si>
    <t>LAMRI</t>
  </si>
  <si>
    <t>123016768</t>
  </si>
  <si>
    <t>LATRECHE</t>
  </si>
  <si>
    <t>RADIA</t>
  </si>
  <si>
    <t>G5</t>
  </si>
  <si>
    <t>12SNV017014CAR</t>
  </si>
  <si>
    <t>MAHIA</t>
  </si>
  <si>
    <t>1333006946</t>
  </si>
  <si>
    <t>MAKHLOUF</t>
  </si>
  <si>
    <t>Nawel</t>
  </si>
  <si>
    <t>MEDJOUDJ</t>
  </si>
  <si>
    <t>123008494</t>
  </si>
  <si>
    <t>G6</t>
  </si>
  <si>
    <t>MOUSSAOUI</t>
  </si>
  <si>
    <t>1333009723</t>
  </si>
  <si>
    <t>Lalia</t>
  </si>
  <si>
    <t>1333010955</t>
  </si>
  <si>
    <t>RAMOUL</t>
  </si>
  <si>
    <t>1333004523</t>
  </si>
  <si>
    <t>REBBOUH</t>
  </si>
  <si>
    <t>Houda</t>
  </si>
  <si>
    <t>G7</t>
  </si>
  <si>
    <t>1333008607</t>
  </si>
  <si>
    <t>SLIMANI</t>
  </si>
  <si>
    <t>Zina</t>
  </si>
  <si>
    <t>1333010848</t>
  </si>
  <si>
    <t>TOUATOU</t>
  </si>
  <si>
    <t>Louiza</t>
  </si>
  <si>
    <t>1333010792</t>
  </si>
  <si>
    <t>YAMOUN</t>
  </si>
  <si>
    <t>Tinhinane</t>
  </si>
  <si>
    <t>12SNV048714CAR</t>
  </si>
  <si>
    <t>YOUSFI</t>
  </si>
  <si>
    <t>Youcef</t>
  </si>
  <si>
    <t>1333010385</t>
  </si>
  <si>
    <t>ZEBABDJA</t>
  </si>
  <si>
    <t>ZIANI</t>
  </si>
  <si>
    <t>1333006265</t>
  </si>
  <si>
    <t>G8</t>
  </si>
  <si>
    <t>Cours</t>
  </si>
  <si>
    <t>TD</t>
  </si>
  <si>
    <t xml:space="preserve"> Moy  جما سرد عر قد</t>
  </si>
  <si>
    <t xml:space="preserve"> Moy قضايا نص شعر حد و معاصر</t>
  </si>
  <si>
    <t xml:space="preserve">  Moy سرد عر حدث و معاصر</t>
  </si>
  <si>
    <t xml:space="preserve"> Moy منهجية بحث الادبي</t>
  </si>
  <si>
    <t xml:space="preserve"> Moy ادب الطفل</t>
  </si>
  <si>
    <t xml:space="preserve"> Moy الاداب عالم معاصر</t>
  </si>
  <si>
    <t>قضايا النص الشعري  قد</t>
  </si>
  <si>
    <t>Moy  قضايا النص الشعري قد</t>
  </si>
  <si>
    <t xml:space="preserve"> Moy لغة آجنبية متخصصة</t>
  </si>
  <si>
    <t xml:space="preserve"> Moy الادب عربي الإستشراق</t>
  </si>
  <si>
    <t>Coef/Crédit</t>
  </si>
  <si>
    <t>Moy الادب الصوفي</t>
  </si>
  <si>
    <t>وحدة تعليم  اساسية 2</t>
  </si>
  <si>
    <t>Moy   النص الشعري  المغاربي</t>
  </si>
  <si>
    <t xml:space="preserve"> النص السردي المغاربي</t>
  </si>
  <si>
    <t>C  النص الشعري المغاربي</t>
  </si>
  <si>
    <t xml:space="preserve"> النص الشعري المغاربي</t>
  </si>
  <si>
    <t>الأدب الجزائري</t>
  </si>
  <si>
    <t>Moy النص السردي المغاربي</t>
  </si>
  <si>
    <t>C النص السردي المغاربي</t>
  </si>
  <si>
    <t xml:space="preserve"> Moyالمسرح المغاربي</t>
  </si>
  <si>
    <t xml:space="preserve"> Cالادب الشعبي المغاربي</t>
  </si>
  <si>
    <t xml:space="preserve"> Moyالادب الشعبي المغاربي  </t>
  </si>
  <si>
    <t xml:space="preserve"> C المسرح المغاربي</t>
  </si>
  <si>
    <t xml:space="preserve"> Moy الحكامة و المواطنة</t>
  </si>
  <si>
    <t>U6</t>
  </si>
  <si>
    <t>U7</t>
  </si>
  <si>
    <t xml:space="preserve"> Moy ادب الهامش</t>
  </si>
  <si>
    <t xml:space="preserve"> Moy الأدب الجزائري</t>
  </si>
  <si>
    <t>Moyenne Génerale</t>
  </si>
  <si>
    <t>Résultat</t>
  </si>
  <si>
    <t>09LCA72211CAR</t>
  </si>
  <si>
    <t>BOULKARIA</t>
  </si>
  <si>
    <t>Wafia</t>
  </si>
  <si>
    <t>DEPARTEMENT LANGUE ET LITTÉRATURE ARABE</t>
  </si>
  <si>
    <t>Observations</t>
  </si>
  <si>
    <t>Dette2éme</t>
  </si>
  <si>
    <t>Dette1-2éme</t>
  </si>
  <si>
    <t>وحدة تعليم  اساسية 1</t>
  </si>
  <si>
    <t>Session Rattrapage</t>
  </si>
  <si>
    <t>Ajourné</t>
  </si>
  <si>
    <t>Abandon</t>
  </si>
  <si>
    <t>Dette 1ére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</si>
</sst>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28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8"/>
      <name val="Arial"/>
      <family val="2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  <font>
      <sz val="26"/>
      <name val="Arial"/>
      <family val="2"/>
    </font>
    <font>
      <sz val="48"/>
      <name val="Arial"/>
      <family val="2"/>
    </font>
    <font>
      <b/>
      <sz val="36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rgb="FF080000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36"/>
      <color rgb="FFFF0000"/>
      <name val="Arial"/>
      <family val="2"/>
    </font>
    <font>
      <sz val="16"/>
      <color rgb="FFFF0000"/>
      <name val="Calibri"/>
      <family val="2"/>
      <scheme val="minor"/>
    </font>
    <font>
      <sz val="14"/>
      <color rgb="FFFF0000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49">
    <xf numFmtId="0" fontId="0" fillId="0" borderId="0" xfId="0"/>
    <xf numFmtId="0" fontId="3" fillId="0" borderId="0" xfId="0" applyFont="1" applyFill="1"/>
    <xf numFmtId="0" fontId="4" fillId="0" borderId="0" xfId="0" applyFont="1"/>
    <xf numFmtId="0" fontId="4" fillId="0" borderId="0" xfId="0" applyFont="1" applyAlignment="1">
      <alignment textRotation="90"/>
    </xf>
    <xf numFmtId="0" fontId="6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2" fontId="3" fillId="2" borderId="0" xfId="0" applyNumberFormat="1" applyFont="1" applyFill="1"/>
    <xf numFmtId="0" fontId="1" fillId="2" borderId="0" xfId="0" applyFont="1" applyFill="1"/>
    <xf numFmtId="0" fontId="6" fillId="2" borderId="4" xfId="0" applyNumberFormat="1" applyFont="1" applyFill="1" applyBorder="1"/>
    <xf numFmtId="0" fontId="8" fillId="2" borderId="0" xfId="0" applyFont="1" applyFill="1"/>
    <xf numFmtId="0" fontId="5" fillId="2" borderId="0" xfId="0" applyFont="1" applyFill="1"/>
    <xf numFmtId="0" fontId="4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 textRotation="90"/>
    </xf>
    <xf numFmtId="0" fontId="5" fillId="0" borderId="0" xfId="0" applyFont="1" applyFill="1"/>
    <xf numFmtId="0" fontId="9" fillId="2" borderId="0" xfId="0" applyFont="1" applyFill="1"/>
    <xf numFmtId="0" fontId="11" fillId="2" borderId="0" xfId="0" applyFont="1" applyFill="1"/>
    <xf numFmtId="0" fontId="8" fillId="0" borderId="0" xfId="0" applyFont="1" applyFill="1"/>
    <xf numFmtId="2" fontId="8" fillId="2" borderId="0" xfId="0" applyNumberFormat="1" applyFont="1" applyFill="1"/>
    <xf numFmtId="0" fontId="3" fillId="2" borderId="0" xfId="0" applyFont="1" applyFill="1" applyAlignment="1"/>
    <xf numFmtId="0" fontId="3" fillId="0" borderId="0" xfId="0" applyFont="1" applyFill="1" applyAlignment="1"/>
    <xf numFmtId="0" fontId="12" fillId="2" borderId="0" xfId="0" applyFont="1" applyFill="1"/>
    <xf numFmtId="0" fontId="14" fillId="0" borderId="0" xfId="0" applyFont="1" applyBorder="1"/>
    <xf numFmtId="0" fontId="14" fillId="0" borderId="0" xfId="0" applyFont="1" applyFill="1" applyBorder="1"/>
    <xf numFmtId="0" fontId="14" fillId="0" borderId="0" xfId="0" applyFont="1"/>
    <xf numFmtId="164" fontId="13" fillId="2" borderId="4" xfId="0" applyNumberFormat="1" applyFont="1" applyFill="1" applyBorder="1" applyAlignment="1">
      <alignment horizontal="left"/>
    </xf>
    <xf numFmtId="164" fontId="15" fillId="0" borderId="4" xfId="0" applyNumberFormat="1" applyFont="1" applyBorder="1"/>
    <xf numFmtId="164" fontId="15" fillId="2" borderId="4" xfId="0" applyNumberFormat="1" applyFont="1" applyFill="1" applyBorder="1" applyAlignment="1">
      <alignment horizontal="left"/>
    </xf>
    <xf numFmtId="164" fontId="15" fillId="2" borderId="3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5" borderId="0" xfId="0" applyFont="1" applyFill="1"/>
    <xf numFmtId="0" fontId="4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164" fontId="13" fillId="7" borderId="4" xfId="0" applyNumberFormat="1" applyFont="1" applyFill="1" applyBorder="1" applyAlignment="1">
      <alignment horizontal="left"/>
    </xf>
    <xf numFmtId="164" fontId="13" fillId="8" borderId="3" xfId="0" applyNumberFormat="1" applyFont="1" applyFill="1" applyBorder="1" applyAlignment="1">
      <alignment horizontal="left"/>
    </xf>
    <xf numFmtId="164" fontId="13" fillId="8" borderId="4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textRotation="90"/>
    </xf>
    <xf numFmtId="164" fontId="15" fillId="2" borderId="4" xfId="0" applyNumberFormat="1" applyFont="1" applyFill="1" applyBorder="1"/>
    <xf numFmtId="1" fontId="13" fillId="2" borderId="4" xfId="0" applyNumberFormat="1" applyFont="1" applyFill="1" applyBorder="1" applyAlignment="1">
      <alignment horizontal="left"/>
    </xf>
    <xf numFmtId="165" fontId="15" fillId="2" borderId="4" xfId="0" applyNumberFormat="1" applyFont="1" applyFill="1" applyBorder="1" applyAlignment="1">
      <alignment horizontal="left"/>
    </xf>
    <xf numFmtId="0" fontId="7" fillId="7" borderId="5" xfId="0" applyFont="1" applyFill="1" applyBorder="1" applyAlignment="1">
      <alignment textRotation="90"/>
    </xf>
    <xf numFmtId="2" fontId="13" fillId="4" borderId="4" xfId="0" applyNumberFormat="1" applyFont="1" applyFill="1" applyBorder="1"/>
    <xf numFmtId="0" fontId="4" fillId="7" borderId="0" xfId="0" applyFont="1" applyFill="1" applyAlignment="1">
      <alignment textRotation="90"/>
    </xf>
    <xf numFmtId="49" fontId="16" fillId="0" borderId="4" xfId="0" applyNumberFormat="1" applyFont="1" applyBorder="1" applyAlignment="1"/>
    <xf numFmtId="0" fontId="17" fillId="0" borderId="4" xfId="0" applyFont="1" applyBorder="1"/>
    <xf numFmtId="0" fontId="17" fillId="2" borderId="4" xfId="0" applyFont="1" applyFill="1" applyBorder="1"/>
    <xf numFmtId="0" fontId="18" fillId="0" borderId="4" xfId="0" applyFont="1" applyBorder="1"/>
    <xf numFmtId="49" fontId="16" fillId="10" borderId="4" xfId="0" applyNumberFormat="1" applyFont="1" applyFill="1" applyBorder="1" applyAlignment="1"/>
    <xf numFmtId="49" fontId="16" fillId="11" borderId="4" xfId="0" applyNumberFormat="1" applyFont="1" applyFill="1" applyBorder="1" applyAlignment="1"/>
    <xf numFmtId="0" fontId="0" fillId="0" borderId="4" xfId="0" applyBorder="1"/>
    <xf numFmtId="0" fontId="14" fillId="0" borderId="4" xfId="0" applyFont="1" applyFill="1" applyBorder="1"/>
    <xf numFmtId="0" fontId="14" fillId="0" borderId="4" xfId="0" applyFont="1" applyBorder="1"/>
    <xf numFmtId="0" fontId="4" fillId="0" borderId="4" xfId="0" applyFont="1" applyBorder="1"/>
    <xf numFmtId="0" fontId="6" fillId="0" borderId="4" xfId="0" applyFont="1" applyFill="1" applyBorder="1"/>
    <xf numFmtId="164" fontId="13" fillId="0" borderId="4" xfId="0" applyNumberFormat="1" applyFont="1" applyFill="1" applyBorder="1" applyAlignment="1">
      <alignment horizontal="left"/>
    </xf>
    <xf numFmtId="0" fontId="4" fillId="0" borderId="0" xfId="0" applyFont="1" applyFill="1"/>
    <xf numFmtId="164" fontId="3" fillId="0" borderId="0" xfId="0" applyNumberFormat="1" applyFont="1" applyFill="1"/>
    <xf numFmtId="164" fontId="6" fillId="0" borderId="4" xfId="0" applyNumberFormat="1" applyFont="1" applyFill="1" applyBorder="1"/>
    <xf numFmtId="164" fontId="7" fillId="0" borderId="5" xfId="0" applyNumberFormat="1" applyFont="1" applyFill="1" applyBorder="1" applyAlignment="1">
      <alignment textRotation="90"/>
    </xf>
    <xf numFmtId="164" fontId="15" fillId="0" borderId="4" xfId="0" applyNumberFormat="1" applyFont="1" applyFill="1" applyBorder="1" applyAlignment="1">
      <alignment horizontal="left"/>
    </xf>
    <xf numFmtId="164" fontId="4" fillId="0" borderId="0" xfId="0" applyNumberFormat="1" applyFont="1" applyFill="1"/>
    <xf numFmtId="164" fontId="15" fillId="0" borderId="4" xfId="0" applyNumberFormat="1" applyFont="1" applyFill="1" applyBorder="1"/>
    <xf numFmtId="164" fontId="8" fillId="2" borderId="0" xfId="0" applyNumberFormat="1" applyFont="1" applyFill="1"/>
    <xf numFmtId="164" fontId="3" fillId="2" borderId="0" xfId="0" applyNumberFormat="1" applyFont="1" applyFill="1"/>
    <xf numFmtId="164" fontId="4" fillId="2" borderId="1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 textRotation="90"/>
    </xf>
    <xf numFmtId="164" fontId="7" fillId="6" borderId="4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164" fontId="5" fillId="2" borderId="0" xfId="0" applyNumberFormat="1" applyFont="1" applyFill="1"/>
    <xf numFmtId="164" fontId="4" fillId="2" borderId="4" xfId="0" applyNumberFormat="1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center" textRotation="90"/>
    </xf>
    <xf numFmtId="164" fontId="15" fillId="2" borderId="1" xfId="0" applyNumberFormat="1" applyFont="1" applyFill="1" applyBorder="1" applyAlignment="1">
      <alignment horizontal="left"/>
    </xf>
    <xf numFmtId="164" fontId="13" fillId="3" borderId="4" xfId="0" applyNumberFormat="1" applyFont="1" applyFill="1" applyBorder="1"/>
    <xf numFmtId="164" fontId="13" fillId="0" borderId="3" xfId="1" applyNumberFormat="1" applyFont="1" applyFill="1" applyBorder="1"/>
    <xf numFmtId="164" fontId="13" fillId="0" borderId="4" xfId="1" applyNumberFormat="1" applyFont="1" applyBorder="1"/>
    <xf numFmtId="164" fontId="13" fillId="0" borderId="4" xfId="1" applyNumberFormat="1" applyFont="1" applyFill="1" applyBorder="1"/>
    <xf numFmtId="164" fontId="15" fillId="0" borderId="3" xfId="0" applyNumberFormat="1" applyFont="1" applyFill="1" applyBorder="1" applyAlignment="1">
      <alignment horizontal="left"/>
    </xf>
    <xf numFmtId="164" fontId="7" fillId="12" borderId="4" xfId="0" applyNumberFormat="1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164" fontId="3" fillId="2" borderId="0" xfId="0" applyNumberFormat="1" applyFont="1" applyFill="1" applyAlignment="1"/>
    <xf numFmtId="0" fontId="4" fillId="2" borderId="4" xfId="0" applyNumberFormat="1" applyFont="1" applyFill="1" applyBorder="1"/>
    <xf numFmtId="0" fontId="1" fillId="0" borderId="0" xfId="0" applyFont="1" applyFill="1"/>
    <xf numFmtId="0" fontId="4" fillId="0" borderId="4" xfId="0" applyFont="1" applyFill="1" applyBorder="1"/>
    <xf numFmtId="0" fontId="7" fillId="0" borderId="5" xfId="0" applyFont="1" applyFill="1" applyBorder="1" applyAlignment="1">
      <alignment horizontal="left" textRotation="90"/>
    </xf>
    <xf numFmtId="164" fontId="15" fillId="0" borderId="1" xfId="0" applyNumberFormat="1" applyFont="1" applyFill="1" applyBorder="1"/>
    <xf numFmtId="0" fontId="20" fillId="2" borderId="0" xfId="0" applyFont="1" applyFill="1"/>
    <xf numFmtId="0" fontId="0" fillId="0" borderId="4" xfId="0" applyFont="1" applyBorder="1"/>
    <xf numFmtId="0" fontId="12" fillId="0" borderId="0" xfId="0" applyFont="1" applyFill="1"/>
    <xf numFmtId="0" fontId="4" fillId="0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textRotation="90"/>
    </xf>
    <xf numFmtId="0" fontId="7" fillId="1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16" fillId="2" borderId="4" xfId="0" applyNumberFormat="1" applyFont="1" applyFill="1" applyBorder="1" applyAlignment="1"/>
    <xf numFmtId="0" fontId="21" fillId="2" borderId="0" xfId="0" applyFont="1" applyFill="1"/>
    <xf numFmtId="2" fontId="21" fillId="2" borderId="0" xfId="0" applyNumberFormat="1" applyFont="1" applyFill="1"/>
    <xf numFmtId="0" fontId="22" fillId="2" borderId="0" xfId="0" applyFont="1" applyFill="1"/>
    <xf numFmtId="164" fontId="24" fillId="2" borderId="4" xfId="0" applyNumberFormat="1" applyFont="1" applyFill="1" applyBorder="1" applyAlignment="1">
      <alignment horizontal="left"/>
    </xf>
    <xf numFmtId="0" fontId="23" fillId="2" borderId="0" xfId="0" applyFont="1" applyFill="1"/>
    <xf numFmtId="164" fontId="24" fillId="0" borderId="4" xfId="0" applyNumberFormat="1" applyFont="1" applyBorder="1"/>
    <xf numFmtId="0" fontId="26" fillId="2" borderId="4" xfId="0" applyFont="1" applyFill="1" applyBorder="1" applyAlignment="1"/>
    <xf numFmtId="0" fontId="25" fillId="6" borderId="4" xfId="0" applyFont="1" applyFill="1" applyBorder="1" applyAlignment="1">
      <alignment horizontal="center"/>
    </xf>
    <xf numFmtId="0" fontId="25" fillId="6" borderId="3" xfId="0" applyFont="1" applyFill="1" applyBorder="1" applyAlignment="1">
      <alignment horizontal="center"/>
    </xf>
    <xf numFmtId="164" fontId="24" fillId="2" borderId="1" xfId="0" applyNumberFormat="1" applyFont="1" applyFill="1" applyBorder="1" applyAlignment="1">
      <alignment horizontal="left"/>
    </xf>
    <xf numFmtId="0" fontId="26" fillId="2" borderId="0" xfId="0" applyFont="1" applyFill="1"/>
    <xf numFmtId="164" fontId="24" fillId="0" borderId="4" xfId="0" applyNumberFormat="1" applyFont="1" applyFill="1" applyBorder="1"/>
    <xf numFmtId="164" fontId="24" fillId="0" borderId="3" xfId="1" applyNumberFormat="1" applyFont="1" applyFill="1" applyBorder="1"/>
    <xf numFmtId="164" fontId="24" fillId="0" borderId="4" xfId="1" applyNumberFormat="1" applyFont="1" applyFill="1" applyBorder="1"/>
    <xf numFmtId="49" fontId="27" fillId="2" borderId="4" xfId="0" applyNumberFormat="1" applyFont="1" applyFill="1" applyBorder="1" applyAlignment="1"/>
    <xf numFmtId="164" fontId="24" fillId="0" borderId="4" xfId="0" applyNumberFormat="1" applyFont="1" applyFill="1" applyBorder="1" applyAlignment="1">
      <alignment horizontal="left"/>
    </xf>
    <xf numFmtId="164" fontId="24" fillId="2" borderId="4" xfId="0" applyNumberFormat="1" applyFont="1" applyFill="1" applyBorder="1"/>
    <xf numFmtId="0" fontId="4" fillId="0" borderId="4" xfId="0" applyFont="1" applyBorder="1" applyAlignment="1">
      <alignment vertical="center" textRotation="90"/>
    </xf>
    <xf numFmtId="0" fontId="2" fillId="2" borderId="5" xfId="0" applyFont="1" applyFill="1" applyBorder="1" applyAlignment="1">
      <alignment horizontal="center" textRotation="90"/>
    </xf>
    <xf numFmtId="0" fontId="2" fillId="2" borderId="7" xfId="0" applyFont="1" applyFill="1" applyBorder="1" applyAlignment="1">
      <alignment horizontal="center" textRotation="90"/>
    </xf>
    <xf numFmtId="0" fontId="2" fillId="2" borderId="4" xfId="0" applyFont="1" applyFill="1" applyBorder="1" applyAlignment="1">
      <alignment horizontal="center" textRotation="90"/>
    </xf>
    <xf numFmtId="0" fontId="7" fillId="8" borderId="5" xfId="0" applyFont="1" applyFill="1" applyBorder="1" applyAlignment="1">
      <alignment horizontal="center" textRotation="90"/>
    </xf>
    <xf numFmtId="0" fontId="7" fillId="8" borderId="7" xfId="0" applyFont="1" applyFill="1" applyBorder="1" applyAlignment="1">
      <alignment horizontal="center" textRotation="90"/>
    </xf>
    <xf numFmtId="164" fontId="7" fillId="9" borderId="5" xfId="0" applyNumberFormat="1" applyFont="1" applyFill="1" applyBorder="1" applyAlignment="1">
      <alignment horizontal="center" textRotation="90"/>
    </xf>
    <xf numFmtId="164" fontId="7" fillId="9" borderId="7" xfId="0" applyNumberFormat="1" applyFont="1" applyFill="1" applyBorder="1" applyAlignment="1">
      <alignment horizontal="center" textRotation="90"/>
    </xf>
    <xf numFmtId="0" fontId="7" fillId="2" borderId="5" xfId="0" applyFont="1" applyFill="1" applyBorder="1" applyAlignment="1">
      <alignment horizontal="center" textRotation="90"/>
    </xf>
    <xf numFmtId="0" fontId="7" fillId="2" borderId="7" xfId="0" applyFont="1" applyFill="1" applyBorder="1" applyAlignment="1">
      <alignment horizontal="center" textRotation="90"/>
    </xf>
    <xf numFmtId="2" fontId="7" fillId="4" borderId="5" xfId="0" applyNumberFormat="1" applyFont="1" applyFill="1" applyBorder="1" applyAlignment="1">
      <alignment horizontal="center" textRotation="90"/>
    </xf>
    <xf numFmtId="2" fontId="7" fillId="4" borderId="7" xfId="0" applyNumberFormat="1" applyFont="1" applyFill="1" applyBorder="1" applyAlignment="1">
      <alignment horizontal="center" textRotation="90"/>
    </xf>
    <xf numFmtId="0" fontId="7" fillId="7" borderId="5" xfId="0" applyFont="1" applyFill="1" applyBorder="1" applyAlignment="1">
      <alignment horizontal="center" textRotation="90"/>
    </xf>
    <xf numFmtId="0" fontId="7" fillId="7" borderId="7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 textRotation="90"/>
    </xf>
    <xf numFmtId="0" fontId="7" fillId="13" borderId="5" xfId="0" applyFont="1" applyFill="1" applyBorder="1" applyAlignment="1">
      <alignment horizontal="center" textRotation="90"/>
    </xf>
    <xf numFmtId="0" fontId="7" fillId="13" borderId="7" xfId="0" applyFont="1" applyFill="1" applyBorder="1" applyAlignment="1">
      <alignment horizontal="center" textRotation="90"/>
    </xf>
    <xf numFmtId="164" fontId="7" fillId="3" borderId="5" xfId="0" applyNumberFormat="1" applyFont="1" applyFill="1" applyBorder="1" applyAlignment="1">
      <alignment horizontal="center" textRotation="90"/>
    </xf>
    <xf numFmtId="164" fontId="7" fillId="3" borderId="7" xfId="0" applyNumberFormat="1" applyFont="1" applyFill="1" applyBorder="1" applyAlignment="1">
      <alignment horizontal="center" textRotation="90"/>
    </xf>
    <xf numFmtId="0" fontId="7" fillId="0" borderId="5" xfId="0" applyFont="1" applyBorder="1" applyAlignment="1">
      <alignment horizontal="center" textRotation="90"/>
    </xf>
    <xf numFmtId="0" fontId="7" fillId="0" borderId="7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 textRotation="90"/>
    </xf>
    <xf numFmtId="0" fontId="25" fillId="8" borderId="7" xfId="0" applyFont="1" applyFill="1" applyBorder="1" applyAlignment="1">
      <alignment horizontal="center" textRotation="90"/>
    </xf>
    <xf numFmtId="0" fontId="25" fillId="2" borderId="1" xfId="0" applyFont="1" applyFill="1" applyBorder="1" applyAlignment="1">
      <alignment horizontal="center" textRotation="90"/>
    </xf>
    <xf numFmtId="0" fontId="25" fillId="2" borderId="3" xfId="0" applyFont="1" applyFill="1" applyBorder="1" applyAlignment="1">
      <alignment horizontal="center" textRotation="90"/>
    </xf>
    <xf numFmtId="0" fontId="10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87"/>
  <sheetViews>
    <sheetView tabSelected="1" view="pageBreakPreview" topLeftCell="A73" zoomScale="70" zoomScaleNormal="60" zoomScaleSheetLayoutView="70" zoomScalePageLayoutView="400" workbookViewId="0">
      <selection activeCell="AI10" sqref="AI10"/>
    </sheetView>
  </sheetViews>
  <sheetFormatPr baseColWidth="10" defaultRowHeight="21"/>
  <cols>
    <col min="1" max="1" width="7.85546875" style="2" customWidth="1"/>
    <col min="2" max="2" width="19.140625" style="2" customWidth="1"/>
    <col min="3" max="3" width="19.85546875" style="2" customWidth="1"/>
    <col min="4" max="4" width="23.85546875" style="2" customWidth="1"/>
    <col min="5" max="5" width="8.7109375" style="2" customWidth="1"/>
    <col min="6" max="6" width="11.85546875" style="100" customWidth="1"/>
    <col min="7" max="8" width="10.7109375" style="100" customWidth="1"/>
    <col min="9" max="9" width="10.7109375" style="6" customWidth="1"/>
    <col min="10" max="12" width="11.140625" style="6" customWidth="1"/>
    <col min="13" max="13" width="10.28515625" style="6" customWidth="1"/>
    <col min="14" max="14" width="7.85546875" style="6" customWidth="1"/>
    <col min="15" max="15" width="9.28515625" style="6" customWidth="1"/>
    <col min="16" max="16" width="10.85546875" style="6" customWidth="1"/>
    <col min="17" max="17" width="12.5703125" style="6" customWidth="1"/>
    <col min="18" max="18" width="12.7109375" style="6" customWidth="1"/>
    <col min="19" max="19" width="10.85546875" style="6" customWidth="1"/>
    <col min="20" max="20" width="14.42578125" style="6" customWidth="1"/>
    <col min="21" max="21" width="11" style="6" customWidth="1"/>
    <col min="22" max="22" width="8.85546875" style="6" customWidth="1"/>
    <col min="23" max="23" width="10" style="57" customWidth="1"/>
    <col min="24" max="24" width="9.140625" style="6" customWidth="1"/>
    <col min="25" max="26" width="10.5703125" style="6" customWidth="1"/>
    <col min="27" max="27" width="11" style="6" customWidth="1"/>
    <col min="28" max="28" width="10.28515625" style="69" customWidth="1"/>
    <col min="29" max="29" width="11" style="6" customWidth="1"/>
    <col min="30" max="30" width="12.28515625" style="69" customWidth="1"/>
    <col min="31" max="31" width="10.85546875" style="6" customWidth="1"/>
    <col min="32" max="32" width="8.85546875" style="6" customWidth="1"/>
    <col min="33" max="33" width="9.85546875" style="6" customWidth="1"/>
    <col min="34" max="34" width="12.5703125" style="6" customWidth="1"/>
    <col min="35" max="35" width="10.140625" style="69" customWidth="1"/>
    <col min="36" max="36" width="10.7109375" style="6" customWidth="1"/>
    <col min="37" max="37" width="5.42578125" style="6" customWidth="1"/>
    <col min="38" max="38" width="10.7109375" style="6" customWidth="1"/>
    <col min="39" max="39" width="10.7109375" style="57" customWidth="1"/>
    <col min="40" max="40" width="10.7109375" style="6" customWidth="1"/>
    <col min="41" max="41" width="5.85546875" style="6" customWidth="1"/>
    <col min="42" max="42" width="10.7109375" style="6" customWidth="1"/>
    <col min="43" max="43" width="10.7109375" style="57" customWidth="1"/>
    <col min="44" max="44" width="10.140625" style="6" customWidth="1"/>
    <col min="45" max="45" width="6.42578125" style="6" customWidth="1"/>
    <col min="46" max="46" width="10.7109375" style="6" customWidth="1"/>
    <col min="47" max="47" width="5.42578125" style="6" customWidth="1"/>
    <col min="48" max="48" width="10.7109375" style="6" customWidth="1"/>
    <col min="49" max="49" width="10.7109375" style="57" customWidth="1"/>
    <col min="50" max="50" width="10.7109375" style="6" customWidth="1"/>
    <col min="51" max="51" width="6.85546875" style="6" customWidth="1"/>
    <col min="52" max="52" width="10.7109375" style="6" customWidth="1"/>
    <col min="53" max="53" width="10.7109375" style="57" customWidth="1"/>
    <col min="54" max="54" width="10.7109375" style="6" customWidth="1"/>
    <col min="55" max="55" width="4.85546875" style="6" customWidth="1"/>
    <col min="56" max="57" width="9.7109375" style="6" customWidth="1"/>
    <col min="58" max="58" width="10.7109375" style="30" customWidth="1"/>
    <col min="59" max="59" width="10.7109375" style="62" customWidth="1"/>
    <col min="60" max="60" width="10.7109375" style="30" customWidth="1"/>
    <col min="61" max="61" width="10" style="30" customWidth="1"/>
    <col min="62" max="62" width="8.42578125" style="6" customWidth="1"/>
    <col min="63" max="63" width="11.42578125" style="6" customWidth="1"/>
    <col min="64" max="64" width="11.42578125" style="57" customWidth="1"/>
    <col min="65" max="65" width="11.42578125" style="69" customWidth="1"/>
    <col min="66" max="67" width="11.42578125" style="6" customWidth="1"/>
    <col min="68" max="68" width="16.140625" style="6" customWidth="1"/>
    <col min="69" max="69" width="19.85546875" style="2" customWidth="1"/>
    <col min="70" max="83" width="11.42578125" style="2" customWidth="1"/>
    <col min="84" max="16384" width="11.42578125" style="2"/>
  </cols>
  <sheetData>
    <row r="1" spans="1:70" s="1" customFormat="1" ht="23.25">
      <c r="A1" s="14" t="s">
        <v>0</v>
      </c>
      <c r="B1" s="14"/>
      <c r="C1" s="14"/>
      <c r="D1" s="14"/>
      <c r="E1" s="14"/>
      <c r="F1" s="96"/>
      <c r="G1" s="96"/>
      <c r="H1" s="9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X1" s="5"/>
      <c r="AA1" s="5"/>
      <c r="AB1" s="64"/>
      <c r="AC1" s="11"/>
      <c r="AD1" s="70"/>
      <c r="AG1" s="5"/>
      <c r="AI1" s="58"/>
      <c r="AN1" s="11"/>
      <c r="AO1" s="11"/>
      <c r="AP1" s="11"/>
      <c r="AQ1" s="14"/>
      <c r="AR1" s="11"/>
      <c r="AS1" s="11"/>
      <c r="AT1" s="11"/>
      <c r="AU1" s="11"/>
      <c r="AV1" s="11"/>
      <c r="AW1" s="14"/>
      <c r="AZ1" s="8"/>
      <c r="BA1" s="83"/>
      <c r="BB1" s="8"/>
      <c r="BC1" s="8"/>
      <c r="BD1" s="18"/>
      <c r="BE1" s="10"/>
      <c r="BF1" s="5"/>
      <c r="BG1" s="58"/>
      <c r="BH1" s="5"/>
      <c r="BI1" s="10"/>
      <c r="BJ1" s="11"/>
      <c r="BK1" s="5"/>
      <c r="BM1" s="65"/>
      <c r="BN1" s="5"/>
      <c r="BO1" s="5"/>
      <c r="BP1" s="5"/>
    </row>
    <row r="2" spans="1:70" s="1" customFormat="1" ht="23.25">
      <c r="A2" s="14" t="s">
        <v>1</v>
      </c>
      <c r="B2" s="14"/>
      <c r="C2" s="14"/>
      <c r="D2" s="14"/>
      <c r="E2" s="14"/>
      <c r="F2" s="96"/>
      <c r="G2" s="96"/>
      <c r="H2" s="9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X2" s="5"/>
      <c r="AA2" s="5"/>
      <c r="AB2" s="65"/>
      <c r="AC2" s="5"/>
      <c r="AD2" s="65"/>
      <c r="AE2" s="5"/>
      <c r="AF2" s="5"/>
      <c r="AG2" s="5"/>
      <c r="AH2" s="5"/>
      <c r="AI2" s="65"/>
      <c r="AJ2" s="5"/>
      <c r="AK2" s="5"/>
      <c r="AL2" s="5"/>
      <c r="AN2" s="5"/>
      <c r="AO2" s="5"/>
      <c r="AR2" s="5"/>
      <c r="AS2" s="5"/>
      <c r="AT2" s="5"/>
      <c r="AU2" s="5"/>
      <c r="AV2" s="5"/>
      <c r="AX2" s="5"/>
      <c r="AY2" s="5"/>
      <c r="AZ2" s="5"/>
      <c r="BB2" s="5"/>
      <c r="BC2" s="5"/>
      <c r="BD2" s="5"/>
      <c r="BE2" s="5"/>
      <c r="BF2" s="5"/>
      <c r="BG2" s="58"/>
      <c r="BH2" s="5"/>
      <c r="BI2" s="5"/>
      <c r="BJ2" s="5"/>
      <c r="BK2" s="5"/>
      <c r="BM2" s="65"/>
      <c r="BN2" s="5"/>
      <c r="BO2" s="5"/>
      <c r="BP2" s="5"/>
    </row>
    <row r="3" spans="1:70" s="1" customFormat="1" ht="23.25">
      <c r="A3" s="14" t="s">
        <v>255</v>
      </c>
      <c r="B3" s="14"/>
      <c r="C3" s="14"/>
      <c r="F3" s="97"/>
      <c r="G3" s="97"/>
      <c r="H3" s="9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X3" s="5"/>
      <c r="Y3" s="5"/>
      <c r="Z3" s="5"/>
      <c r="AA3" s="5"/>
      <c r="AB3" s="65"/>
      <c r="AC3" s="5"/>
      <c r="AD3" s="65"/>
      <c r="AE3" s="5"/>
      <c r="AF3" s="5"/>
      <c r="AG3" s="5"/>
      <c r="AH3" s="5"/>
      <c r="AI3" s="65"/>
      <c r="AJ3" s="5"/>
      <c r="AK3" s="5"/>
      <c r="AL3" s="5"/>
      <c r="AN3" s="5"/>
      <c r="AO3" s="5"/>
      <c r="AR3" s="5"/>
      <c r="AS3" s="5"/>
      <c r="AT3" s="5"/>
      <c r="AU3" s="5"/>
      <c r="AV3" s="5"/>
      <c r="AX3" s="5"/>
      <c r="AY3" s="5"/>
      <c r="AZ3" s="5"/>
      <c r="BB3" s="5"/>
      <c r="BC3" s="5"/>
      <c r="BD3" s="5"/>
      <c r="BE3" s="5"/>
      <c r="BF3" s="5"/>
      <c r="BG3" s="58"/>
      <c r="BH3" s="5"/>
      <c r="BI3" s="5"/>
      <c r="BJ3" s="5"/>
      <c r="BK3" s="5"/>
      <c r="BM3" s="65"/>
      <c r="BN3" s="5"/>
      <c r="BO3" s="5"/>
      <c r="BP3" s="5"/>
    </row>
    <row r="4" spans="1:70" s="20" customFormat="1" ht="59.25">
      <c r="A4" s="148" t="s">
        <v>28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9"/>
      <c r="BM4" s="81"/>
      <c r="BN4" s="19"/>
      <c r="BO4" s="19"/>
      <c r="BP4" s="19"/>
    </row>
    <row r="5" spans="1:70" s="1" customFormat="1" ht="45">
      <c r="A5" s="17" t="s">
        <v>2</v>
      </c>
      <c r="B5" s="14"/>
      <c r="F5" s="98"/>
      <c r="G5" s="16"/>
      <c r="H5" s="16"/>
      <c r="I5" s="16"/>
      <c r="M5" s="15"/>
      <c r="N5" s="15"/>
      <c r="O5" s="15"/>
      <c r="P5" s="15"/>
      <c r="Q5" s="5"/>
      <c r="R5" s="5"/>
      <c r="S5" s="5"/>
      <c r="T5" s="21"/>
      <c r="U5" s="21"/>
      <c r="V5" s="21"/>
      <c r="W5" s="89"/>
      <c r="X5" s="21"/>
      <c r="Y5" s="21"/>
      <c r="Z5" s="8"/>
      <c r="AA5" s="5"/>
      <c r="AB5" s="65"/>
      <c r="AD5" s="70"/>
      <c r="AE5" s="11" t="s">
        <v>260</v>
      </c>
      <c r="AG5" s="5"/>
      <c r="AI5" s="65"/>
      <c r="AJ5" s="5"/>
      <c r="AK5" s="5"/>
      <c r="AL5" s="5"/>
      <c r="AN5" s="5"/>
      <c r="AO5" s="5"/>
      <c r="AP5" s="5"/>
      <c r="AR5" s="5"/>
      <c r="AS5" s="5"/>
      <c r="AT5" s="5"/>
      <c r="AU5" s="5"/>
      <c r="AV5" s="5"/>
      <c r="AX5" s="5"/>
      <c r="AY5" s="5"/>
      <c r="AZ5" s="5"/>
      <c r="BB5" s="5"/>
      <c r="BC5" s="5"/>
      <c r="BD5" s="5"/>
      <c r="BE5" s="5"/>
      <c r="BF5" s="5"/>
      <c r="BG5" s="58"/>
      <c r="BH5" s="5"/>
      <c r="BI5" s="5"/>
      <c r="BJ5" s="5"/>
      <c r="BK5" s="5"/>
      <c r="BM5" s="65"/>
      <c r="BN5" s="5"/>
      <c r="BO5" s="5"/>
      <c r="BP5" s="5"/>
    </row>
    <row r="6" spans="1:70" ht="23.25" customHeight="1">
      <c r="A6" s="137" t="s">
        <v>231</v>
      </c>
      <c r="B6" s="138"/>
      <c r="C6" s="138"/>
      <c r="D6" s="139"/>
      <c r="E6" s="29"/>
      <c r="F6" s="102">
        <v>5</v>
      </c>
      <c r="G6" s="140">
        <v>3</v>
      </c>
      <c r="H6" s="141"/>
      <c r="I6" s="32"/>
      <c r="J6" s="142">
        <v>2</v>
      </c>
      <c r="K6" s="143"/>
      <c r="L6" s="12"/>
      <c r="M6" s="12">
        <v>5</v>
      </c>
      <c r="N6" s="142">
        <v>3</v>
      </c>
      <c r="O6" s="143"/>
      <c r="P6" s="12"/>
      <c r="Q6" s="142">
        <v>2</v>
      </c>
      <c r="R6" s="143"/>
      <c r="S6" s="12"/>
      <c r="T6" s="12">
        <v>6</v>
      </c>
      <c r="U6" s="12">
        <v>2</v>
      </c>
      <c r="V6" s="12"/>
      <c r="W6" s="90">
        <v>2</v>
      </c>
      <c r="X6" s="12"/>
      <c r="Y6" s="12">
        <v>2</v>
      </c>
      <c r="Z6" s="12"/>
      <c r="AA6" s="12">
        <v>4</v>
      </c>
      <c r="AB6" s="66"/>
      <c r="AC6" s="12"/>
      <c r="AD6" s="71"/>
      <c r="AE6" s="12"/>
      <c r="AF6" s="12">
        <v>1</v>
      </c>
      <c r="AG6" s="12">
        <v>1</v>
      </c>
      <c r="AH6" s="12"/>
      <c r="AI6" s="71"/>
      <c r="AJ6" s="4">
        <v>5</v>
      </c>
      <c r="AK6" s="4">
        <v>9</v>
      </c>
      <c r="AL6" s="4"/>
      <c r="AM6" s="55"/>
      <c r="AN6" s="4">
        <v>3</v>
      </c>
      <c r="AO6" s="4">
        <v>2</v>
      </c>
      <c r="AP6" s="4"/>
      <c r="AQ6" s="55"/>
      <c r="AR6" s="4">
        <v>2</v>
      </c>
      <c r="AS6" s="4"/>
      <c r="AT6" s="4">
        <v>5</v>
      </c>
      <c r="AU6" s="4">
        <v>9</v>
      </c>
      <c r="AV6" s="4"/>
      <c r="AW6" s="55"/>
      <c r="AX6" s="4">
        <v>3</v>
      </c>
      <c r="AY6" s="4"/>
      <c r="AZ6" s="4"/>
      <c r="BA6" s="55"/>
      <c r="BB6" s="4">
        <v>2</v>
      </c>
      <c r="BC6" s="4"/>
      <c r="BD6" s="4">
        <v>6</v>
      </c>
      <c r="BE6" s="4">
        <v>6</v>
      </c>
      <c r="BF6" s="4">
        <v>1</v>
      </c>
      <c r="BG6" s="59"/>
      <c r="BH6" s="4">
        <v>1</v>
      </c>
      <c r="BI6" s="59"/>
      <c r="BJ6" s="9"/>
      <c r="BK6" s="31">
        <v>1</v>
      </c>
      <c r="BL6" s="84"/>
      <c r="BM6" s="82">
        <v>1</v>
      </c>
      <c r="BN6" s="31"/>
    </row>
    <row r="7" spans="1:70" s="3" customFormat="1" ht="192.75" customHeight="1">
      <c r="A7" s="135" t="s">
        <v>3</v>
      </c>
      <c r="B7" s="135" t="s">
        <v>4</v>
      </c>
      <c r="C7" s="135" t="s">
        <v>5</v>
      </c>
      <c r="D7" s="135" t="s">
        <v>6</v>
      </c>
      <c r="E7" s="135" t="s">
        <v>55</v>
      </c>
      <c r="F7" s="144" t="s">
        <v>36</v>
      </c>
      <c r="G7" s="146" t="s">
        <v>227</v>
      </c>
      <c r="H7" s="147"/>
      <c r="I7" s="125" t="s">
        <v>228</v>
      </c>
      <c r="J7" s="127" t="s">
        <v>38</v>
      </c>
      <c r="K7" s="128"/>
      <c r="L7" s="125" t="s">
        <v>221</v>
      </c>
      <c r="M7" s="117" t="s">
        <v>37</v>
      </c>
      <c r="N7" s="127" t="s">
        <v>39</v>
      </c>
      <c r="O7" s="128"/>
      <c r="P7" s="125" t="s">
        <v>222</v>
      </c>
      <c r="Q7" s="129" t="s">
        <v>40</v>
      </c>
      <c r="R7" s="130"/>
      <c r="S7" s="125" t="s">
        <v>223</v>
      </c>
      <c r="T7" s="117" t="s">
        <v>41</v>
      </c>
      <c r="U7" s="38" t="s">
        <v>42</v>
      </c>
      <c r="V7" s="125" t="s">
        <v>224</v>
      </c>
      <c r="W7" s="91" t="s">
        <v>43</v>
      </c>
      <c r="X7" s="125" t="s">
        <v>225</v>
      </c>
      <c r="Y7" s="38" t="s">
        <v>44</v>
      </c>
      <c r="Z7" s="125" t="s">
        <v>226</v>
      </c>
      <c r="AA7" s="117" t="s">
        <v>45</v>
      </c>
      <c r="AB7" s="67" t="s">
        <v>46</v>
      </c>
      <c r="AC7" s="131" t="s">
        <v>232</v>
      </c>
      <c r="AD7" s="72" t="s">
        <v>47</v>
      </c>
      <c r="AE7" s="131" t="s">
        <v>230</v>
      </c>
      <c r="AF7" s="117" t="s">
        <v>52</v>
      </c>
      <c r="AG7" s="13" t="s">
        <v>53</v>
      </c>
      <c r="AH7" s="131" t="s">
        <v>229</v>
      </c>
      <c r="AI7" s="133" t="s">
        <v>7</v>
      </c>
      <c r="AJ7" s="117" t="s">
        <v>259</v>
      </c>
      <c r="AK7" s="114" t="s">
        <v>246</v>
      </c>
      <c r="AL7" s="127" t="s">
        <v>237</v>
      </c>
      <c r="AM7" s="128"/>
      <c r="AN7" s="125" t="s">
        <v>234</v>
      </c>
      <c r="AO7" s="121" t="s">
        <v>236</v>
      </c>
      <c r="AP7" s="127" t="s">
        <v>235</v>
      </c>
      <c r="AQ7" s="128"/>
      <c r="AR7" s="125" t="s">
        <v>239</v>
      </c>
      <c r="AS7" s="121" t="s">
        <v>240</v>
      </c>
      <c r="AT7" s="117" t="s">
        <v>233</v>
      </c>
      <c r="AU7" s="114" t="s">
        <v>247</v>
      </c>
      <c r="AV7" s="127" t="s">
        <v>48</v>
      </c>
      <c r="AW7" s="128"/>
      <c r="AX7" s="125" t="s">
        <v>241</v>
      </c>
      <c r="AY7" s="121" t="s">
        <v>244</v>
      </c>
      <c r="AZ7" s="129" t="s">
        <v>49</v>
      </c>
      <c r="BA7" s="130"/>
      <c r="BB7" s="125" t="s">
        <v>243</v>
      </c>
      <c r="BC7" s="121" t="s">
        <v>242</v>
      </c>
      <c r="BD7" s="117" t="s">
        <v>41</v>
      </c>
      <c r="BE7" s="125" t="s">
        <v>50</v>
      </c>
      <c r="BF7" s="117" t="s">
        <v>45</v>
      </c>
      <c r="BG7" s="60" t="s">
        <v>238</v>
      </c>
      <c r="BH7" s="125" t="s">
        <v>249</v>
      </c>
      <c r="BI7" s="60" t="s">
        <v>51</v>
      </c>
      <c r="BJ7" s="42" t="s">
        <v>248</v>
      </c>
      <c r="BK7" s="117" t="s">
        <v>52</v>
      </c>
      <c r="BL7" s="85" t="s">
        <v>54</v>
      </c>
      <c r="BM7" s="119" t="s">
        <v>245</v>
      </c>
      <c r="BN7" s="123" t="s">
        <v>8</v>
      </c>
      <c r="BO7" s="114" t="s">
        <v>250</v>
      </c>
      <c r="BP7" s="116" t="s">
        <v>251</v>
      </c>
      <c r="BQ7" s="113" t="s">
        <v>256</v>
      </c>
    </row>
    <row r="8" spans="1:70" s="3" customFormat="1" ht="24.95" customHeight="1">
      <c r="A8" s="136"/>
      <c r="B8" s="136"/>
      <c r="C8" s="136"/>
      <c r="D8" s="136"/>
      <c r="E8" s="136"/>
      <c r="F8" s="145"/>
      <c r="G8" s="103" t="s">
        <v>219</v>
      </c>
      <c r="H8" s="104" t="s">
        <v>220</v>
      </c>
      <c r="I8" s="126"/>
      <c r="J8" s="33" t="s">
        <v>219</v>
      </c>
      <c r="K8" s="34" t="s">
        <v>220</v>
      </c>
      <c r="L8" s="126"/>
      <c r="M8" s="118"/>
      <c r="N8" s="33" t="s">
        <v>219</v>
      </c>
      <c r="O8" s="34" t="s">
        <v>220</v>
      </c>
      <c r="P8" s="126"/>
      <c r="Q8" s="33" t="s">
        <v>219</v>
      </c>
      <c r="R8" s="34" t="s">
        <v>220</v>
      </c>
      <c r="S8" s="126"/>
      <c r="T8" s="118"/>
      <c r="U8" s="34" t="s">
        <v>220</v>
      </c>
      <c r="V8" s="126"/>
      <c r="W8" s="92" t="s">
        <v>219</v>
      </c>
      <c r="X8" s="126"/>
      <c r="Y8" s="33" t="s">
        <v>219</v>
      </c>
      <c r="Z8" s="126"/>
      <c r="AA8" s="118"/>
      <c r="AB8" s="68" t="s">
        <v>220</v>
      </c>
      <c r="AC8" s="132"/>
      <c r="AD8" s="68" t="s">
        <v>220</v>
      </c>
      <c r="AE8" s="132"/>
      <c r="AF8" s="118"/>
      <c r="AG8" s="34" t="s">
        <v>220</v>
      </c>
      <c r="AH8" s="132"/>
      <c r="AI8" s="134"/>
      <c r="AJ8" s="118"/>
      <c r="AK8" s="115"/>
      <c r="AL8" s="33" t="s">
        <v>219</v>
      </c>
      <c r="AM8" s="80" t="s">
        <v>220</v>
      </c>
      <c r="AN8" s="126"/>
      <c r="AO8" s="122"/>
      <c r="AP8" s="33" t="s">
        <v>219</v>
      </c>
      <c r="AQ8" s="80" t="s">
        <v>220</v>
      </c>
      <c r="AR8" s="126"/>
      <c r="AS8" s="122"/>
      <c r="AT8" s="118"/>
      <c r="AU8" s="115"/>
      <c r="AV8" s="33" t="s">
        <v>219</v>
      </c>
      <c r="AW8" s="80" t="s">
        <v>220</v>
      </c>
      <c r="AX8" s="126"/>
      <c r="AY8" s="122"/>
      <c r="AZ8" s="33" t="s">
        <v>219</v>
      </c>
      <c r="BA8" s="80" t="s">
        <v>220</v>
      </c>
      <c r="BB8" s="126"/>
      <c r="BC8" s="122"/>
      <c r="BD8" s="118"/>
      <c r="BE8" s="126"/>
      <c r="BF8" s="118"/>
      <c r="BG8" s="79" t="s">
        <v>220</v>
      </c>
      <c r="BH8" s="126"/>
      <c r="BI8" s="79" t="s">
        <v>220</v>
      </c>
      <c r="BJ8" s="44"/>
      <c r="BK8" s="118"/>
      <c r="BL8" s="80" t="s">
        <v>220</v>
      </c>
      <c r="BM8" s="120"/>
      <c r="BN8" s="124"/>
      <c r="BO8" s="115"/>
      <c r="BP8" s="116"/>
      <c r="BQ8" s="113"/>
    </row>
    <row r="9" spans="1:70" s="22" customFormat="1" ht="27" customHeight="1">
      <c r="A9" s="48">
        <v>1</v>
      </c>
      <c r="B9" s="45" t="s">
        <v>29</v>
      </c>
      <c r="C9" s="45" t="s">
        <v>27</v>
      </c>
      <c r="D9" s="45" t="s">
        <v>23</v>
      </c>
      <c r="E9" s="46" t="s">
        <v>92</v>
      </c>
      <c r="F9" s="36">
        <f>((I9*3)+(L9*2))/5</f>
        <v>9.6333333333333329</v>
      </c>
      <c r="G9" s="99">
        <v>11</v>
      </c>
      <c r="H9" s="56">
        <v>11.5</v>
      </c>
      <c r="I9" s="35">
        <f t="shared" ref="I9:I29" si="0">SUM(((G9*2)+H9)/3)</f>
        <v>11.166666666666666</v>
      </c>
      <c r="J9" s="26">
        <v>7</v>
      </c>
      <c r="K9" s="26">
        <v>8</v>
      </c>
      <c r="L9" s="35">
        <f t="shared" ref="L9:L29" si="1">SUM(((J9*2)+K9)/3)</f>
        <v>7.333333333333333</v>
      </c>
      <c r="M9" s="36">
        <f>((P9*3)+(S9*2))/5</f>
        <v>10.8</v>
      </c>
      <c r="N9" s="25">
        <v>10</v>
      </c>
      <c r="O9" s="56">
        <v>12</v>
      </c>
      <c r="P9" s="35">
        <f t="shared" ref="P9:P29" si="2">SUM(((N9*2)+O9)/3)</f>
        <v>10.666666666666666</v>
      </c>
      <c r="Q9" s="75">
        <v>11</v>
      </c>
      <c r="R9" s="76">
        <v>11</v>
      </c>
      <c r="S9" s="35">
        <f t="shared" ref="S9:S29" si="3">SUM(((Q9*2)+R9)/3)</f>
        <v>11</v>
      </c>
      <c r="T9" s="36">
        <f>((V9*2)+(X9*2)+(Z9*2))/6</f>
        <v>9</v>
      </c>
      <c r="U9" s="63">
        <v>11</v>
      </c>
      <c r="V9" s="27">
        <f t="shared" ref="V9:V29" si="4">U9</f>
        <v>11</v>
      </c>
      <c r="W9" s="63">
        <v>10</v>
      </c>
      <c r="X9" s="27">
        <f t="shared" ref="X9:X29" si="5">W9</f>
        <v>10</v>
      </c>
      <c r="Y9" s="26">
        <v>6</v>
      </c>
      <c r="Z9" s="26">
        <f t="shared" ref="Z9:Z29" si="6">Y9</f>
        <v>6</v>
      </c>
      <c r="AA9" s="37">
        <f>((AC9*1)+(AE9*1))/2</f>
        <v>10.25</v>
      </c>
      <c r="AB9" s="99">
        <v>10</v>
      </c>
      <c r="AC9" s="25">
        <f>AB9</f>
        <v>10</v>
      </c>
      <c r="AD9" s="105">
        <v>10.5</v>
      </c>
      <c r="AE9" s="25">
        <f>AD9</f>
        <v>10.5</v>
      </c>
      <c r="AF9" s="37">
        <f t="shared" ref="AF9:AF29" si="7">((AH9*1))</f>
        <v>13</v>
      </c>
      <c r="AG9" s="78">
        <v>13</v>
      </c>
      <c r="AH9" s="28">
        <f t="shared" ref="AH9:AH28" si="8">AG9</f>
        <v>13</v>
      </c>
      <c r="AI9" s="74">
        <f>SUM((F9*5)+(M9*5)+(T9*6)+(AA9*2)+(AF9*1))/19</f>
        <v>9.9824561403508767</v>
      </c>
      <c r="AJ9" s="36">
        <f t="shared" ref="AJ9:AJ29" si="9">((AN9*3)+(AR9*2))/5</f>
        <v>10.6</v>
      </c>
      <c r="AK9" s="40">
        <f t="shared" ref="AK9:AK29" si="10">IF(AJ9&gt;=10,9,AO9+AS9)</f>
        <v>9</v>
      </c>
      <c r="AL9" s="25">
        <v>10</v>
      </c>
      <c r="AM9" s="56">
        <v>13</v>
      </c>
      <c r="AN9" s="35">
        <f t="shared" ref="AN9:AN29" si="11">SUM(((AL9*2)+AM9)/3)</f>
        <v>11</v>
      </c>
      <c r="AO9" s="41">
        <f>IF(AN9&gt;= 10,5,0)</f>
        <v>5</v>
      </c>
      <c r="AP9" s="26">
        <v>10</v>
      </c>
      <c r="AQ9" s="63">
        <v>10</v>
      </c>
      <c r="AR9" s="35">
        <f t="shared" ref="AR9:AR29" si="12">SUM(((AP9*2)+AQ9)/3)</f>
        <v>10</v>
      </c>
      <c r="AS9" s="41">
        <f>IF(AR9&gt;= 10,4,0)</f>
        <v>4</v>
      </c>
      <c r="AT9" s="36">
        <f t="shared" ref="AT9:AT29" si="13">((AX9*3)+(BB9*2))/5</f>
        <v>12.5</v>
      </c>
      <c r="AU9" s="40">
        <f t="shared" ref="AU9:AU29" si="14">IF(AT9&gt;=10,9,AY9+BC9)</f>
        <v>9</v>
      </c>
      <c r="AV9" s="25">
        <v>13.5</v>
      </c>
      <c r="AW9" s="56">
        <v>13.5</v>
      </c>
      <c r="AX9" s="25">
        <f t="shared" ref="AX9:AX29" si="15">SUM(((AV9*2)+AW9)/3)</f>
        <v>13.5</v>
      </c>
      <c r="AY9" s="41">
        <f>IF(AX9&gt;= 10,5,0)</f>
        <v>5</v>
      </c>
      <c r="AZ9" s="27">
        <v>11</v>
      </c>
      <c r="BA9" s="61">
        <v>11</v>
      </c>
      <c r="BB9" s="35">
        <f t="shared" ref="BB9:BB29" si="16">SUM(((AZ9*2)+BA9)/3)</f>
        <v>11</v>
      </c>
      <c r="BC9" s="41">
        <f>IF(BB9&gt;= 10,4,0)</f>
        <v>4</v>
      </c>
      <c r="BD9" s="36">
        <f t="shared" ref="BD9:BD29" si="17">((BE9*6))/6</f>
        <v>12.5</v>
      </c>
      <c r="BE9" s="112">
        <v>12.5</v>
      </c>
      <c r="BF9" s="36">
        <f>((BH9*1)+(BJ9*1))/2</f>
        <v>7.75</v>
      </c>
      <c r="BG9" s="56">
        <v>8</v>
      </c>
      <c r="BH9" s="27">
        <f t="shared" ref="BH9:BH29" si="18">BG9</f>
        <v>8</v>
      </c>
      <c r="BI9" s="61">
        <v>7.5</v>
      </c>
      <c r="BJ9" s="26">
        <f>BI9</f>
        <v>7.5</v>
      </c>
      <c r="BK9" s="36">
        <f t="shared" ref="BK9:BK29" si="19">(BM9*1)/1</f>
        <v>12.5</v>
      </c>
      <c r="BL9" s="86">
        <v>12.5</v>
      </c>
      <c r="BM9" s="73">
        <f t="shared" ref="BM9:BM29" si="20">BL9</f>
        <v>12.5</v>
      </c>
      <c r="BN9" s="43">
        <f>SUM((AJ9*5)+(AT9*5)+(BD9*6)+(BF9*2)+(BK9*1))/19</f>
        <v>11.5</v>
      </c>
      <c r="BO9" s="25">
        <f>SUM((AI9*19)+(BN9*19))/38</f>
        <v>10.741228070175438</v>
      </c>
      <c r="BP9" s="27" t="str">
        <f>IF(BO9&gt;=10,"Admis","Ajourné")</f>
        <v>Admis</v>
      </c>
      <c r="BQ9" s="51"/>
      <c r="BR9"/>
    </row>
    <row r="10" spans="1:70" s="22" customFormat="1" ht="27" customHeight="1">
      <c r="A10" s="48">
        <v>2</v>
      </c>
      <c r="B10" s="95" t="s">
        <v>56</v>
      </c>
      <c r="C10" s="95" t="s">
        <v>57</v>
      </c>
      <c r="D10" s="95" t="s">
        <v>58</v>
      </c>
      <c r="E10" s="46" t="s">
        <v>92</v>
      </c>
      <c r="F10" s="36">
        <f>((I10*3)+(L10*2))/5</f>
        <v>8.3000000000000007</v>
      </c>
      <c r="G10" s="25">
        <v>11</v>
      </c>
      <c r="H10" s="56">
        <v>11.5</v>
      </c>
      <c r="I10" s="35">
        <f t="shared" si="0"/>
        <v>11.166666666666666</v>
      </c>
      <c r="J10" s="26">
        <v>4.5</v>
      </c>
      <c r="K10" s="26">
        <v>3</v>
      </c>
      <c r="L10" s="35">
        <f t="shared" si="1"/>
        <v>4</v>
      </c>
      <c r="M10" s="36">
        <f>((P10*3)+(S10*2))/5</f>
        <v>10.133333333333335</v>
      </c>
      <c r="N10" s="25">
        <v>8</v>
      </c>
      <c r="O10" s="56">
        <v>14</v>
      </c>
      <c r="P10" s="35">
        <f t="shared" si="2"/>
        <v>10</v>
      </c>
      <c r="Q10" s="75">
        <v>10</v>
      </c>
      <c r="R10" s="76">
        <v>11</v>
      </c>
      <c r="S10" s="35">
        <f t="shared" si="3"/>
        <v>10.333333333333334</v>
      </c>
      <c r="T10" s="36">
        <f>((V10*2)+(X10*2)+(Z10*2))/6</f>
        <v>8.3333333333333339</v>
      </c>
      <c r="U10" s="63">
        <v>11</v>
      </c>
      <c r="V10" s="27">
        <f t="shared" si="4"/>
        <v>11</v>
      </c>
      <c r="W10" s="63">
        <v>11</v>
      </c>
      <c r="X10" s="27">
        <f t="shared" si="5"/>
        <v>11</v>
      </c>
      <c r="Y10" s="26">
        <v>3</v>
      </c>
      <c r="Z10" s="26">
        <f t="shared" si="6"/>
        <v>3</v>
      </c>
      <c r="AA10" s="37">
        <f>((AC10*1)+(AE10*1))/2</f>
        <v>7.25</v>
      </c>
      <c r="AB10" s="25">
        <v>8</v>
      </c>
      <c r="AC10" s="25">
        <f t="shared" ref="AC10:AC48" si="21">AB10</f>
        <v>8</v>
      </c>
      <c r="AD10" s="73">
        <v>6.5</v>
      </c>
      <c r="AE10" s="25">
        <f t="shared" ref="AE10:AE29" si="22">AD10</f>
        <v>6.5</v>
      </c>
      <c r="AF10" s="37">
        <f t="shared" si="7"/>
        <v>14</v>
      </c>
      <c r="AG10" s="78">
        <v>14</v>
      </c>
      <c r="AH10" s="28">
        <f t="shared" si="8"/>
        <v>14</v>
      </c>
      <c r="AI10" s="74">
        <f>SUM((F10*5)+(M10*5)+(T10*6)+(AA10*2)+(AF10*1))/19</f>
        <v>8.9824561403508785</v>
      </c>
      <c r="AJ10" s="36">
        <f t="shared" si="9"/>
        <v>10.433333333333334</v>
      </c>
      <c r="AK10" s="40">
        <f t="shared" si="10"/>
        <v>9</v>
      </c>
      <c r="AL10" s="25">
        <v>12</v>
      </c>
      <c r="AM10" s="56">
        <v>14.5</v>
      </c>
      <c r="AN10" s="35">
        <f t="shared" si="11"/>
        <v>12.833333333333334</v>
      </c>
      <c r="AO10" s="41">
        <f t="shared" ref="AO10:AO29" si="23">IF(AN10&gt;= 10,5,0)</f>
        <v>5</v>
      </c>
      <c r="AP10" s="26">
        <v>5</v>
      </c>
      <c r="AQ10" s="63">
        <v>10.5</v>
      </c>
      <c r="AR10" s="35">
        <f t="shared" si="12"/>
        <v>6.833333333333333</v>
      </c>
      <c r="AS10" s="41">
        <f t="shared" ref="AS10:AS29" si="24">IF(AR10&gt;= 10,4,0)</f>
        <v>0</v>
      </c>
      <c r="AT10" s="36">
        <f t="shared" si="13"/>
        <v>11.933333333333334</v>
      </c>
      <c r="AU10" s="40">
        <f t="shared" si="14"/>
        <v>9</v>
      </c>
      <c r="AV10" s="25">
        <v>13</v>
      </c>
      <c r="AW10" s="56">
        <v>13</v>
      </c>
      <c r="AX10" s="25">
        <f t="shared" si="15"/>
        <v>13</v>
      </c>
      <c r="AY10" s="41">
        <f t="shared" ref="AY10:AY29" si="25">IF(AX10&gt;= 10,5,0)</f>
        <v>5</v>
      </c>
      <c r="AZ10" s="27">
        <v>12</v>
      </c>
      <c r="BA10" s="61">
        <v>7</v>
      </c>
      <c r="BB10" s="35">
        <f t="shared" si="16"/>
        <v>10.333333333333334</v>
      </c>
      <c r="BC10" s="41">
        <f t="shared" ref="BC10:BC29" si="26">IF(BB10&gt;= 10,4,0)</f>
        <v>4</v>
      </c>
      <c r="BD10" s="36">
        <f t="shared" si="17"/>
        <v>13.5</v>
      </c>
      <c r="BE10" s="39">
        <v>13.5</v>
      </c>
      <c r="BF10" s="36">
        <f>((BH10*1)+(BJ10*1))/2</f>
        <v>7.75</v>
      </c>
      <c r="BG10" s="56">
        <v>8</v>
      </c>
      <c r="BH10" s="27">
        <f t="shared" si="18"/>
        <v>8</v>
      </c>
      <c r="BI10" s="61">
        <v>7.5</v>
      </c>
      <c r="BJ10" s="26">
        <f t="shared" ref="BJ10:BJ29" si="27">BI10</f>
        <v>7.5</v>
      </c>
      <c r="BK10" s="36">
        <f t="shared" si="19"/>
        <v>13.5</v>
      </c>
      <c r="BL10" s="86">
        <v>13.5</v>
      </c>
      <c r="BM10" s="73">
        <f t="shared" si="20"/>
        <v>13.5</v>
      </c>
      <c r="BN10" s="43">
        <f>SUM((AJ10*5)+(AT10*5)+(BD10*6)+(BF10*2)+(BK10*1))/19</f>
        <v>11.675438596491228</v>
      </c>
      <c r="BO10" s="25">
        <f>SUM((AI10*19)+(BN10*19))/38</f>
        <v>10.328947368421053</v>
      </c>
      <c r="BP10" s="27" t="str">
        <f t="shared" ref="BP10:BP47" si="28">IF(BO10&gt;=10,"Admis","Ajourné")</f>
        <v>Admis</v>
      </c>
      <c r="BQ10" s="51"/>
      <c r="BR10"/>
    </row>
    <row r="11" spans="1:70" s="22" customFormat="1" ht="27" customHeight="1">
      <c r="A11" s="48">
        <v>3</v>
      </c>
      <c r="B11" s="50" t="s">
        <v>59</v>
      </c>
      <c r="C11" s="49" t="s">
        <v>60</v>
      </c>
      <c r="D11" s="49" t="s">
        <v>61</v>
      </c>
      <c r="E11" s="46" t="s">
        <v>92</v>
      </c>
      <c r="F11" s="36">
        <f>((I11*3)+(L11*2))/5</f>
        <v>9.7666666666666657</v>
      </c>
      <c r="G11" s="99">
        <v>10.5</v>
      </c>
      <c r="H11" s="56">
        <v>11.5</v>
      </c>
      <c r="I11" s="35">
        <f t="shared" si="0"/>
        <v>10.833333333333334</v>
      </c>
      <c r="J11" s="26">
        <v>8</v>
      </c>
      <c r="K11" s="26">
        <v>8.5</v>
      </c>
      <c r="L11" s="35">
        <f t="shared" si="1"/>
        <v>8.1666666666666661</v>
      </c>
      <c r="M11" s="36">
        <f>((P11*3)+(S11*2))/5</f>
        <v>9.8666666666666654</v>
      </c>
      <c r="N11" s="25">
        <v>10</v>
      </c>
      <c r="O11" s="56">
        <v>10</v>
      </c>
      <c r="P11" s="35">
        <f t="shared" si="2"/>
        <v>10</v>
      </c>
      <c r="Q11" s="75">
        <v>9</v>
      </c>
      <c r="R11" s="76">
        <v>11</v>
      </c>
      <c r="S11" s="35">
        <f t="shared" si="3"/>
        <v>9.6666666666666661</v>
      </c>
      <c r="T11" s="36">
        <f>((V11*2)+(X11*2)+(Z11*2))/6</f>
        <v>10.833333333333334</v>
      </c>
      <c r="U11" s="63">
        <v>12.5</v>
      </c>
      <c r="V11" s="27">
        <f t="shared" si="4"/>
        <v>12.5</v>
      </c>
      <c r="W11" s="63">
        <v>8.5</v>
      </c>
      <c r="X11" s="27">
        <f t="shared" si="5"/>
        <v>8.5</v>
      </c>
      <c r="Y11" s="101">
        <v>11.5</v>
      </c>
      <c r="Z11" s="26">
        <f t="shared" si="6"/>
        <v>11.5</v>
      </c>
      <c r="AA11" s="37">
        <f>((AC11*1)+(AE11*1))/2</f>
        <v>6.5</v>
      </c>
      <c r="AB11" s="25">
        <v>6</v>
      </c>
      <c r="AC11" s="25">
        <f t="shared" si="21"/>
        <v>6</v>
      </c>
      <c r="AD11" s="105">
        <v>7</v>
      </c>
      <c r="AE11" s="25">
        <f t="shared" si="22"/>
        <v>7</v>
      </c>
      <c r="AF11" s="37">
        <f t="shared" si="7"/>
        <v>16</v>
      </c>
      <c r="AG11" s="78">
        <v>16</v>
      </c>
      <c r="AH11" s="28">
        <f t="shared" si="8"/>
        <v>16</v>
      </c>
      <c r="AI11" s="74">
        <f>SUM((F11*5)+(M11*5)+(T11*6)+(AA11*2)+(AF11*1))/19</f>
        <v>10.114035087719298</v>
      </c>
      <c r="AJ11" s="36">
        <f t="shared" si="9"/>
        <v>10.4</v>
      </c>
      <c r="AK11" s="40">
        <f t="shared" si="10"/>
        <v>9</v>
      </c>
      <c r="AL11" s="25">
        <v>11</v>
      </c>
      <c r="AM11" s="56">
        <v>13</v>
      </c>
      <c r="AN11" s="35">
        <f t="shared" si="11"/>
        <v>11.666666666666666</v>
      </c>
      <c r="AO11" s="41">
        <f t="shared" si="23"/>
        <v>5</v>
      </c>
      <c r="AP11" s="26">
        <v>6</v>
      </c>
      <c r="AQ11" s="63">
        <v>13.5</v>
      </c>
      <c r="AR11" s="35">
        <f t="shared" si="12"/>
        <v>8.5</v>
      </c>
      <c r="AS11" s="41">
        <f t="shared" si="24"/>
        <v>0</v>
      </c>
      <c r="AT11" s="36">
        <f t="shared" si="13"/>
        <v>12.166666666666666</v>
      </c>
      <c r="AU11" s="40">
        <f t="shared" si="14"/>
        <v>9</v>
      </c>
      <c r="AV11" s="25">
        <v>12.5</v>
      </c>
      <c r="AW11" s="56">
        <v>12.5</v>
      </c>
      <c r="AX11" s="25">
        <f t="shared" si="15"/>
        <v>12.5</v>
      </c>
      <c r="AY11" s="41">
        <f t="shared" si="25"/>
        <v>5</v>
      </c>
      <c r="AZ11" s="27">
        <v>12</v>
      </c>
      <c r="BA11" s="61">
        <v>11</v>
      </c>
      <c r="BB11" s="35">
        <f t="shared" si="16"/>
        <v>11.666666666666666</v>
      </c>
      <c r="BC11" s="41">
        <f t="shared" si="26"/>
        <v>4</v>
      </c>
      <c r="BD11" s="36">
        <f t="shared" si="17"/>
        <v>13.5</v>
      </c>
      <c r="BE11" s="39">
        <v>13.5</v>
      </c>
      <c r="BF11" s="36">
        <f>((BH11*1)+(BJ11*1))/2</f>
        <v>7.75</v>
      </c>
      <c r="BG11" s="56">
        <v>9</v>
      </c>
      <c r="BH11" s="27">
        <f t="shared" si="18"/>
        <v>9</v>
      </c>
      <c r="BI11" s="61">
        <v>6.5</v>
      </c>
      <c r="BJ11" s="26">
        <f t="shared" si="27"/>
        <v>6.5</v>
      </c>
      <c r="BK11" s="36">
        <f t="shared" si="19"/>
        <v>11</v>
      </c>
      <c r="BL11" s="86">
        <v>11</v>
      </c>
      <c r="BM11" s="73">
        <f t="shared" si="20"/>
        <v>11</v>
      </c>
      <c r="BN11" s="43">
        <f>SUM((AJ11*5)+(AT11*5)+(BD11*6)+(BF11*2)+(BK11*1))/19</f>
        <v>11.596491228070175</v>
      </c>
      <c r="BO11" s="25">
        <f>SUM((AI11*19)+(BN11*19))/38</f>
        <v>10.855263157894736</v>
      </c>
      <c r="BP11" s="27" t="s">
        <v>261</v>
      </c>
      <c r="BQ11" s="51" t="s">
        <v>258</v>
      </c>
      <c r="BR11"/>
    </row>
    <row r="12" spans="1:70" s="22" customFormat="1" ht="27" customHeight="1">
      <c r="A12" s="48">
        <v>4</v>
      </c>
      <c r="B12" s="49" t="s">
        <v>62</v>
      </c>
      <c r="C12" s="49" t="s">
        <v>63</v>
      </c>
      <c r="D12" s="49" t="s">
        <v>64</v>
      </c>
      <c r="E12" s="46" t="s">
        <v>92</v>
      </c>
      <c r="F12" s="36">
        <f>((I12*3)+(L12*2))/5</f>
        <v>8.6333333333333329</v>
      </c>
      <c r="G12" s="99">
        <v>10.5</v>
      </c>
      <c r="H12" s="56">
        <v>10.5</v>
      </c>
      <c r="I12" s="35">
        <f t="shared" si="0"/>
        <v>10.5</v>
      </c>
      <c r="J12" s="26">
        <v>5.5</v>
      </c>
      <c r="K12" s="26">
        <v>6.5</v>
      </c>
      <c r="L12" s="35">
        <f t="shared" si="1"/>
        <v>5.833333333333333</v>
      </c>
      <c r="M12" s="36">
        <f>((P12*3)+(S12*2))/5</f>
        <v>10.133333333333335</v>
      </c>
      <c r="N12" s="25">
        <v>10</v>
      </c>
      <c r="O12" s="56">
        <v>10</v>
      </c>
      <c r="P12" s="35">
        <f t="shared" si="2"/>
        <v>10</v>
      </c>
      <c r="Q12" s="108">
        <v>10</v>
      </c>
      <c r="R12" s="76">
        <v>11</v>
      </c>
      <c r="S12" s="35">
        <f t="shared" si="3"/>
        <v>10.333333333333334</v>
      </c>
      <c r="T12" s="36">
        <f>((V12*2)+(X12*2)+(Z12*2))/6</f>
        <v>9.3333333333333339</v>
      </c>
      <c r="U12" s="63">
        <v>12</v>
      </c>
      <c r="V12" s="27">
        <f t="shared" si="4"/>
        <v>12</v>
      </c>
      <c r="W12" s="107">
        <v>11</v>
      </c>
      <c r="X12" s="27">
        <f t="shared" si="5"/>
        <v>11</v>
      </c>
      <c r="Y12" s="26">
        <v>5</v>
      </c>
      <c r="Z12" s="26">
        <f t="shared" si="6"/>
        <v>5</v>
      </c>
      <c r="AA12" s="37">
        <f>((AC12*1)+(AE12*1))/2</f>
        <v>8</v>
      </c>
      <c r="AB12" s="25">
        <v>8</v>
      </c>
      <c r="AC12" s="25">
        <f t="shared" si="21"/>
        <v>8</v>
      </c>
      <c r="AD12" s="73">
        <v>8</v>
      </c>
      <c r="AE12" s="25">
        <f t="shared" si="22"/>
        <v>8</v>
      </c>
      <c r="AF12" s="37">
        <f t="shared" si="7"/>
        <v>13</v>
      </c>
      <c r="AG12" s="78">
        <v>13</v>
      </c>
      <c r="AH12" s="28">
        <f t="shared" si="8"/>
        <v>13</v>
      </c>
      <c r="AI12" s="74">
        <f>SUM((F12*5)+(M12*5)+(T12*6)+(AA12*2)+(AF12*1))/19</f>
        <v>9.412280701754387</v>
      </c>
      <c r="AJ12" s="36">
        <f t="shared" si="9"/>
        <v>8.9</v>
      </c>
      <c r="AK12" s="40">
        <f t="shared" si="10"/>
        <v>5</v>
      </c>
      <c r="AL12" s="25">
        <v>10.5</v>
      </c>
      <c r="AM12" s="56">
        <v>13.5</v>
      </c>
      <c r="AN12" s="35">
        <f t="shared" si="11"/>
        <v>11.5</v>
      </c>
      <c r="AO12" s="41">
        <f t="shared" si="23"/>
        <v>5</v>
      </c>
      <c r="AP12" s="26">
        <v>2.5</v>
      </c>
      <c r="AQ12" s="63">
        <v>10</v>
      </c>
      <c r="AR12" s="35">
        <f t="shared" si="12"/>
        <v>5</v>
      </c>
      <c r="AS12" s="41">
        <f t="shared" si="24"/>
        <v>0</v>
      </c>
      <c r="AT12" s="36">
        <f t="shared" si="13"/>
        <v>10.266666666666667</v>
      </c>
      <c r="AU12" s="40">
        <f t="shared" si="14"/>
        <v>9</v>
      </c>
      <c r="AV12" s="25">
        <v>12</v>
      </c>
      <c r="AW12" s="56">
        <v>12</v>
      </c>
      <c r="AX12" s="25">
        <f t="shared" si="15"/>
        <v>12</v>
      </c>
      <c r="AY12" s="41">
        <f t="shared" si="25"/>
        <v>5</v>
      </c>
      <c r="AZ12" s="27">
        <v>8</v>
      </c>
      <c r="BA12" s="61">
        <v>7</v>
      </c>
      <c r="BB12" s="35">
        <f t="shared" si="16"/>
        <v>7.666666666666667</v>
      </c>
      <c r="BC12" s="41">
        <f t="shared" si="26"/>
        <v>0</v>
      </c>
      <c r="BD12" s="36">
        <f t="shared" si="17"/>
        <v>13.5</v>
      </c>
      <c r="BE12" s="39">
        <v>13.5</v>
      </c>
      <c r="BF12" s="36">
        <f>((BH12*1)+(BJ12*1))/2</f>
        <v>5.75</v>
      </c>
      <c r="BG12" s="56">
        <v>6</v>
      </c>
      <c r="BH12" s="27">
        <f t="shared" si="18"/>
        <v>6</v>
      </c>
      <c r="BI12" s="61">
        <v>5.5</v>
      </c>
      <c r="BJ12" s="26">
        <f t="shared" si="27"/>
        <v>5.5</v>
      </c>
      <c r="BK12" s="36">
        <f t="shared" si="19"/>
        <v>10.5</v>
      </c>
      <c r="BL12" s="86">
        <v>10.5</v>
      </c>
      <c r="BM12" s="73">
        <f t="shared" si="20"/>
        <v>10.5</v>
      </c>
      <c r="BN12" s="43">
        <f>SUM((AJ12*5)+(AT12*5)+(BD12*6)+(BF12*2)+(BK12*1))/19</f>
        <v>10.464912280701755</v>
      </c>
      <c r="BO12" s="25">
        <f>SUM((AI12*19)+(BN12*19))/38</f>
        <v>9.9385964912280702</v>
      </c>
      <c r="BP12" s="27" t="str">
        <f t="shared" si="28"/>
        <v>Ajourné</v>
      </c>
      <c r="BQ12" s="51" t="s">
        <v>257</v>
      </c>
      <c r="BR12"/>
    </row>
    <row r="13" spans="1:70" s="22" customFormat="1" ht="30" customHeight="1">
      <c r="A13" s="48">
        <v>5</v>
      </c>
      <c r="B13" s="49" t="s">
        <v>65</v>
      </c>
      <c r="C13" s="49" t="s">
        <v>66</v>
      </c>
      <c r="D13" s="49" t="s">
        <v>67</v>
      </c>
      <c r="E13" s="46" t="s">
        <v>92</v>
      </c>
      <c r="F13" s="36">
        <f>((I13*3)+(L13*2))/5</f>
        <v>11.233333333333333</v>
      </c>
      <c r="G13" s="25">
        <v>14</v>
      </c>
      <c r="H13" s="56">
        <v>14.5</v>
      </c>
      <c r="I13" s="35">
        <f t="shared" si="0"/>
        <v>14.166666666666666</v>
      </c>
      <c r="J13" s="26">
        <v>6</v>
      </c>
      <c r="K13" s="26">
        <v>8.5</v>
      </c>
      <c r="L13" s="35">
        <f t="shared" si="1"/>
        <v>6.833333333333333</v>
      </c>
      <c r="M13" s="36">
        <f>((P13*3)+(S13*2))/5</f>
        <v>9.6</v>
      </c>
      <c r="N13" s="25">
        <v>10</v>
      </c>
      <c r="O13" s="56">
        <v>10</v>
      </c>
      <c r="P13" s="35">
        <f t="shared" si="2"/>
        <v>10</v>
      </c>
      <c r="Q13" s="75">
        <v>8</v>
      </c>
      <c r="R13" s="76">
        <v>11</v>
      </c>
      <c r="S13" s="35">
        <f t="shared" si="3"/>
        <v>9</v>
      </c>
      <c r="T13" s="36">
        <f>((V13*2)+(X13*2)+(Z13*2))/6</f>
        <v>7.833333333333333</v>
      </c>
      <c r="U13" s="63">
        <v>11.5</v>
      </c>
      <c r="V13" s="27">
        <f t="shared" si="4"/>
        <v>11.5</v>
      </c>
      <c r="W13" s="63">
        <v>8.5</v>
      </c>
      <c r="X13" s="27">
        <f t="shared" si="5"/>
        <v>8.5</v>
      </c>
      <c r="Y13" s="26">
        <v>3.5</v>
      </c>
      <c r="Z13" s="26">
        <f t="shared" si="6"/>
        <v>3.5</v>
      </c>
      <c r="AA13" s="37">
        <f>((AC13*1)+(AE13*1))/2</f>
        <v>9.5</v>
      </c>
      <c r="AB13" s="25">
        <v>10</v>
      </c>
      <c r="AC13" s="25">
        <f t="shared" si="21"/>
        <v>10</v>
      </c>
      <c r="AD13" s="73">
        <v>9</v>
      </c>
      <c r="AE13" s="25">
        <f t="shared" si="22"/>
        <v>9</v>
      </c>
      <c r="AF13" s="37">
        <f t="shared" si="7"/>
        <v>16</v>
      </c>
      <c r="AG13" s="78">
        <v>16</v>
      </c>
      <c r="AH13" s="28">
        <f t="shared" si="8"/>
        <v>16</v>
      </c>
      <c r="AI13" s="74">
        <f>SUM((F13*5)+(M13*5)+(T13*6)+(AA13*2)+(AF13*1))/19</f>
        <v>9.7982456140350873</v>
      </c>
      <c r="AJ13" s="36">
        <f t="shared" si="9"/>
        <v>10.666666666666668</v>
      </c>
      <c r="AK13" s="40">
        <f t="shared" si="10"/>
        <v>9</v>
      </c>
      <c r="AL13" s="25">
        <v>13</v>
      </c>
      <c r="AM13" s="56">
        <v>15</v>
      </c>
      <c r="AN13" s="35">
        <f t="shared" si="11"/>
        <v>13.666666666666666</v>
      </c>
      <c r="AO13" s="41">
        <f t="shared" si="23"/>
        <v>5</v>
      </c>
      <c r="AP13" s="26">
        <v>3.5</v>
      </c>
      <c r="AQ13" s="63">
        <v>11.5</v>
      </c>
      <c r="AR13" s="35">
        <f t="shared" si="12"/>
        <v>6.166666666666667</v>
      </c>
      <c r="AS13" s="41">
        <f t="shared" si="24"/>
        <v>0</v>
      </c>
      <c r="AT13" s="36">
        <f t="shared" si="13"/>
        <v>11.533333333333335</v>
      </c>
      <c r="AU13" s="40">
        <f t="shared" si="14"/>
        <v>9</v>
      </c>
      <c r="AV13" s="25">
        <v>11</v>
      </c>
      <c r="AW13" s="56">
        <v>11</v>
      </c>
      <c r="AX13" s="25">
        <f t="shared" si="15"/>
        <v>11</v>
      </c>
      <c r="AY13" s="41">
        <f t="shared" si="25"/>
        <v>5</v>
      </c>
      <c r="AZ13" s="27">
        <v>13</v>
      </c>
      <c r="BA13" s="61">
        <v>11</v>
      </c>
      <c r="BB13" s="35">
        <f t="shared" si="16"/>
        <v>12.333333333333334</v>
      </c>
      <c r="BC13" s="41">
        <f t="shared" si="26"/>
        <v>4</v>
      </c>
      <c r="BD13" s="36">
        <f t="shared" si="17"/>
        <v>13.5</v>
      </c>
      <c r="BE13" s="39">
        <v>13.5</v>
      </c>
      <c r="BF13" s="36">
        <f>((BH13*1)+(BJ13*1))/2</f>
        <v>9.25</v>
      </c>
      <c r="BG13" s="56">
        <v>11</v>
      </c>
      <c r="BH13" s="27">
        <f t="shared" si="18"/>
        <v>11</v>
      </c>
      <c r="BI13" s="61">
        <v>7.5</v>
      </c>
      <c r="BJ13" s="26">
        <f t="shared" si="27"/>
        <v>7.5</v>
      </c>
      <c r="BK13" s="36">
        <f t="shared" si="19"/>
        <v>12.5</v>
      </c>
      <c r="BL13" s="86">
        <v>12.5</v>
      </c>
      <c r="BM13" s="73">
        <f t="shared" si="20"/>
        <v>12.5</v>
      </c>
      <c r="BN13" s="43">
        <f>SUM((AJ13*5)+(AT13*5)+(BD13*6)+(BF13*2)+(BK13*1))/19</f>
        <v>11.736842105263158</v>
      </c>
      <c r="BO13" s="25">
        <f>SUM((AI13*19)+(BN13*19))/38</f>
        <v>10.767543859649122</v>
      </c>
      <c r="BP13" s="27" t="s">
        <v>261</v>
      </c>
      <c r="BQ13" s="51" t="s">
        <v>257</v>
      </c>
      <c r="BR13"/>
    </row>
    <row r="14" spans="1:70" s="22" customFormat="1" ht="27" customHeight="1">
      <c r="A14" s="48">
        <v>6</v>
      </c>
      <c r="B14" s="45" t="s">
        <v>68</v>
      </c>
      <c r="C14" s="45" t="s">
        <v>66</v>
      </c>
      <c r="D14" s="45" t="s">
        <v>69</v>
      </c>
      <c r="E14" s="46" t="s">
        <v>92</v>
      </c>
      <c r="F14" s="36">
        <f>((I14*3)+(L14*2))/5</f>
        <v>8.4666666666666668</v>
      </c>
      <c r="G14" s="99">
        <v>12</v>
      </c>
      <c r="H14" s="56">
        <v>11</v>
      </c>
      <c r="I14" s="35">
        <f t="shared" si="0"/>
        <v>11.666666666666666</v>
      </c>
      <c r="J14" s="26">
        <v>3</v>
      </c>
      <c r="K14" s="26">
        <v>5</v>
      </c>
      <c r="L14" s="35">
        <f t="shared" si="1"/>
        <v>3.6666666666666665</v>
      </c>
      <c r="M14" s="36">
        <f>((P14*3)+(S14*2))/5</f>
        <v>10.733333333333334</v>
      </c>
      <c r="N14" s="25">
        <v>11.5</v>
      </c>
      <c r="O14" s="56">
        <v>10</v>
      </c>
      <c r="P14" s="35">
        <f t="shared" si="2"/>
        <v>11</v>
      </c>
      <c r="Q14" s="108">
        <v>10</v>
      </c>
      <c r="R14" s="76">
        <v>11</v>
      </c>
      <c r="S14" s="35">
        <f t="shared" si="3"/>
        <v>10.333333333333334</v>
      </c>
      <c r="T14" s="36">
        <f>((V14*2)+(X14*2)+(Z14*2))/6</f>
        <v>10.666666666666666</v>
      </c>
      <c r="U14" s="63">
        <v>12</v>
      </c>
      <c r="V14" s="27">
        <f t="shared" si="4"/>
        <v>12</v>
      </c>
      <c r="W14" s="107">
        <v>12</v>
      </c>
      <c r="X14" s="27">
        <f t="shared" si="5"/>
        <v>12</v>
      </c>
      <c r="Y14" s="101">
        <v>8</v>
      </c>
      <c r="Z14" s="26">
        <f t="shared" si="6"/>
        <v>8</v>
      </c>
      <c r="AA14" s="37">
        <f>((AC14*1)+(AE14*1))/2</f>
        <v>10</v>
      </c>
      <c r="AB14" s="99">
        <v>9</v>
      </c>
      <c r="AC14" s="25">
        <f t="shared" si="21"/>
        <v>9</v>
      </c>
      <c r="AD14" s="105">
        <v>11</v>
      </c>
      <c r="AE14" s="25">
        <f t="shared" si="22"/>
        <v>11</v>
      </c>
      <c r="AF14" s="37">
        <f t="shared" si="7"/>
        <v>14</v>
      </c>
      <c r="AG14" s="78">
        <v>14</v>
      </c>
      <c r="AH14" s="28">
        <f t="shared" si="8"/>
        <v>14</v>
      </c>
      <c r="AI14" s="74">
        <f>SUM((F14*5)+(M14*5)+(T14*6)+(AA14*2)+(AF14*1))/19</f>
        <v>10.210526315789474</v>
      </c>
      <c r="AJ14" s="36">
        <f t="shared" si="9"/>
        <v>11.366666666666665</v>
      </c>
      <c r="AK14" s="40">
        <f t="shared" si="10"/>
        <v>9</v>
      </c>
      <c r="AL14" s="25">
        <v>12</v>
      </c>
      <c r="AM14" s="56">
        <v>14.5</v>
      </c>
      <c r="AN14" s="35">
        <f t="shared" si="11"/>
        <v>12.833333333333334</v>
      </c>
      <c r="AO14" s="41">
        <f t="shared" si="23"/>
        <v>5</v>
      </c>
      <c r="AP14" s="26">
        <v>7</v>
      </c>
      <c r="AQ14" s="63">
        <v>13.5</v>
      </c>
      <c r="AR14" s="35">
        <f t="shared" si="12"/>
        <v>9.1666666666666661</v>
      </c>
      <c r="AS14" s="41">
        <f t="shared" si="24"/>
        <v>0</v>
      </c>
      <c r="AT14" s="36">
        <f t="shared" si="13"/>
        <v>11.133333333333335</v>
      </c>
      <c r="AU14" s="40">
        <f t="shared" si="14"/>
        <v>9</v>
      </c>
      <c r="AV14" s="25">
        <v>12</v>
      </c>
      <c r="AW14" s="56">
        <v>12</v>
      </c>
      <c r="AX14" s="25">
        <f t="shared" si="15"/>
        <v>12</v>
      </c>
      <c r="AY14" s="41">
        <f t="shared" si="25"/>
        <v>5</v>
      </c>
      <c r="AZ14" s="27">
        <v>11</v>
      </c>
      <c r="BA14" s="61">
        <v>7.5</v>
      </c>
      <c r="BB14" s="35">
        <f t="shared" si="16"/>
        <v>9.8333333333333339</v>
      </c>
      <c r="BC14" s="41">
        <f t="shared" si="26"/>
        <v>0</v>
      </c>
      <c r="BD14" s="36">
        <f t="shared" si="17"/>
        <v>13.5</v>
      </c>
      <c r="BE14" s="39">
        <v>13.5</v>
      </c>
      <c r="BF14" s="36">
        <f>((BH14*1)+(BJ14*1))/2</f>
        <v>8.25</v>
      </c>
      <c r="BG14" s="56">
        <v>9</v>
      </c>
      <c r="BH14" s="27">
        <f t="shared" si="18"/>
        <v>9</v>
      </c>
      <c r="BI14" s="61">
        <v>7.5</v>
      </c>
      <c r="BJ14" s="26">
        <f t="shared" si="27"/>
        <v>7.5</v>
      </c>
      <c r="BK14" s="36">
        <f t="shared" si="19"/>
        <v>7.5</v>
      </c>
      <c r="BL14" s="86">
        <v>7.5</v>
      </c>
      <c r="BM14" s="73">
        <f t="shared" si="20"/>
        <v>7.5</v>
      </c>
      <c r="BN14" s="43">
        <f>SUM((AJ14*5)+(AT14*5)+(BD14*6)+(BF14*2)+(BK14*1))/19</f>
        <v>11.447368421052632</v>
      </c>
      <c r="BO14" s="25">
        <f>SUM((AI14*19)+(BN14*19))/38</f>
        <v>10.828947368421053</v>
      </c>
      <c r="BP14" s="27" t="str">
        <f t="shared" si="28"/>
        <v>Admis</v>
      </c>
      <c r="BQ14" s="51"/>
      <c r="BR14"/>
    </row>
    <row r="15" spans="1:70" s="22" customFormat="1" ht="27" customHeight="1">
      <c r="A15" s="48">
        <v>7</v>
      </c>
      <c r="B15" s="49" t="s">
        <v>71</v>
      </c>
      <c r="C15" s="49" t="s">
        <v>72</v>
      </c>
      <c r="D15" s="49" t="s">
        <v>73</v>
      </c>
      <c r="E15" s="46" t="s">
        <v>92</v>
      </c>
      <c r="F15" s="36">
        <f>((I15*3)+(L15*2))/5</f>
        <v>7.6</v>
      </c>
      <c r="G15" s="25">
        <v>10</v>
      </c>
      <c r="H15" s="56">
        <v>12</v>
      </c>
      <c r="I15" s="35">
        <f t="shared" si="0"/>
        <v>10.666666666666666</v>
      </c>
      <c r="J15" s="26">
        <v>2.5</v>
      </c>
      <c r="K15" s="26">
        <v>4</v>
      </c>
      <c r="L15" s="35">
        <f t="shared" si="1"/>
        <v>3</v>
      </c>
      <c r="M15" s="36">
        <f>((P15*3)+(S15*2))/5</f>
        <v>10.199999999999999</v>
      </c>
      <c r="N15" s="25">
        <v>11</v>
      </c>
      <c r="O15" s="56">
        <v>11</v>
      </c>
      <c r="P15" s="35">
        <f t="shared" si="2"/>
        <v>11</v>
      </c>
      <c r="Q15" s="75">
        <v>8</v>
      </c>
      <c r="R15" s="76">
        <v>11</v>
      </c>
      <c r="S15" s="35">
        <f t="shared" si="3"/>
        <v>9</v>
      </c>
      <c r="T15" s="36">
        <f>((V15*2)+(X15*2)+(Z15*2))/6</f>
        <v>9.6666666666666661</v>
      </c>
      <c r="U15" s="63">
        <v>11.5</v>
      </c>
      <c r="V15" s="27">
        <f t="shared" si="4"/>
        <v>11.5</v>
      </c>
      <c r="W15" s="63">
        <v>6.5</v>
      </c>
      <c r="X15" s="27">
        <f t="shared" si="5"/>
        <v>6.5</v>
      </c>
      <c r="Y15" s="101">
        <v>11</v>
      </c>
      <c r="Z15" s="26">
        <f t="shared" si="6"/>
        <v>11</v>
      </c>
      <c r="AA15" s="37">
        <f>((AC15*1)+(AE15*1))/2</f>
        <v>9.5</v>
      </c>
      <c r="AB15" s="25">
        <v>12</v>
      </c>
      <c r="AC15" s="25">
        <f t="shared" si="21"/>
        <v>12</v>
      </c>
      <c r="AD15" s="73">
        <v>7</v>
      </c>
      <c r="AE15" s="25">
        <f t="shared" si="22"/>
        <v>7</v>
      </c>
      <c r="AF15" s="37">
        <f t="shared" si="7"/>
        <v>15</v>
      </c>
      <c r="AG15" s="78">
        <v>15</v>
      </c>
      <c r="AH15" s="28">
        <f t="shared" si="8"/>
        <v>15</v>
      </c>
      <c r="AI15" s="74">
        <f>SUM((F15*5)+(M15*5)+(T15*6)+(AA15*2)+(AF15*1))/19</f>
        <v>9.526315789473685</v>
      </c>
      <c r="AJ15" s="36">
        <f t="shared" si="9"/>
        <v>11.1</v>
      </c>
      <c r="AK15" s="40">
        <f t="shared" si="10"/>
        <v>9</v>
      </c>
      <c r="AL15" s="25">
        <v>11</v>
      </c>
      <c r="AM15" s="56">
        <v>13.5</v>
      </c>
      <c r="AN15" s="35">
        <f t="shared" si="11"/>
        <v>11.833333333333334</v>
      </c>
      <c r="AO15" s="41">
        <f t="shared" si="23"/>
        <v>5</v>
      </c>
      <c r="AP15" s="26">
        <v>10</v>
      </c>
      <c r="AQ15" s="63">
        <v>10</v>
      </c>
      <c r="AR15" s="35">
        <f t="shared" si="12"/>
        <v>10</v>
      </c>
      <c r="AS15" s="41">
        <f t="shared" si="24"/>
        <v>4</v>
      </c>
      <c r="AT15" s="36">
        <f t="shared" si="13"/>
        <v>11.166666666666666</v>
      </c>
      <c r="AU15" s="40">
        <f t="shared" si="14"/>
        <v>9</v>
      </c>
      <c r="AV15" s="25">
        <v>12.5</v>
      </c>
      <c r="AW15" s="56">
        <v>12.5</v>
      </c>
      <c r="AX15" s="25">
        <f t="shared" si="15"/>
        <v>12.5</v>
      </c>
      <c r="AY15" s="41">
        <f t="shared" si="25"/>
        <v>5</v>
      </c>
      <c r="AZ15" s="27">
        <v>9</v>
      </c>
      <c r="BA15" s="61">
        <v>9.5</v>
      </c>
      <c r="BB15" s="35">
        <f t="shared" si="16"/>
        <v>9.1666666666666661</v>
      </c>
      <c r="BC15" s="41">
        <f t="shared" si="26"/>
        <v>0</v>
      </c>
      <c r="BD15" s="36">
        <f t="shared" si="17"/>
        <v>12.5</v>
      </c>
      <c r="BE15" s="39">
        <v>12.5</v>
      </c>
      <c r="BF15" s="36">
        <f>((BH15*1)+(BJ15*1))/2</f>
        <v>8.25</v>
      </c>
      <c r="BG15" s="56">
        <v>10</v>
      </c>
      <c r="BH15" s="27">
        <f t="shared" si="18"/>
        <v>10</v>
      </c>
      <c r="BI15" s="61">
        <v>6.5</v>
      </c>
      <c r="BJ15" s="26">
        <f t="shared" si="27"/>
        <v>6.5</v>
      </c>
      <c r="BK15" s="36">
        <f t="shared" si="19"/>
        <v>17</v>
      </c>
      <c r="BL15" s="86">
        <v>17</v>
      </c>
      <c r="BM15" s="73">
        <f t="shared" si="20"/>
        <v>17</v>
      </c>
      <c r="BN15" s="43">
        <f>SUM((AJ15*5)+(AT15*5)+(BD15*6)+(BF15*2)+(BK15*1))/19</f>
        <v>11.57017543859649</v>
      </c>
      <c r="BO15" s="25">
        <f>SUM((AI15*19)+(BN15*19))/38</f>
        <v>10.548245614035087</v>
      </c>
      <c r="BP15" s="27" t="s">
        <v>261</v>
      </c>
      <c r="BQ15" s="51" t="s">
        <v>257</v>
      </c>
      <c r="BR15"/>
    </row>
    <row r="16" spans="1:70" s="22" customFormat="1" ht="27" customHeight="1">
      <c r="A16" s="48">
        <v>8</v>
      </c>
      <c r="B16" s="49" t="s">
        <v>76</v>
      </c>
      <c r="C16" s="49" t="s">
        <v>77</v>
      </c>
      <c r="D16" s="49" t="s">
        <v>78</v>
      </c>
      <c r="E16" s="46" t="s">
        <v>92</v>
      </c>
      <c r="F16" s="36">
        <f>((I16*3)+(L16*2))/5</f>
        <v>7.4333333333333327</v>
      </c>
      <c r="G16" s="25">
        <v>11</v>
      </c>
      <c r="H16" s="56">
        <v>12.5</v>
      </c>
      <c r="I16" s="35">
        <f t="shared" si="0"/>
        <v>11.5</v>
      </c>
      <c r="J16" s="26">
        <v>1</v>
      </c>
      <c r="K16" s="26">
        <v>2</v>
      </c>
      <c r="L16" s="35">
        <f t="shared" si="1"/>
        <v>1.3333333333333333</v>
      </c>
      <c r="M16" s="36">
        <f>((P16*3)+(S16*2))/5</f>
        <v>10.333333333333334</v>
      </c>
      <c r="N16" s="25">
        <v>11</v>
      </c>
      <c r="O16" s="56">
        <v>11</v>
      </c>
      <c r="P16" s="35">
        <f t="shared" si="2"/>
        <v>11</v>
      </c>
      <c r="Q16" s="75">
        <v>9</v>
      </c>
      <c r="R16" s="76">
        <v>10</v>
      </c>
      <c r="S16" s="35">
        <f t="shared" si="3"/>
        <v>9.3333333333333339</v>
      </c>
      <c r="T16" s="36">
        <f>((V16*2)+(X16*2)+(Z16*2))/6</f>
        <v>9.6666666666666661</v>
      </c>
      <c r="U16" s="63">
        <v>12</v>
      </c>
      <c r="V16" s="27">
        <f t="shared" si="4"/>
        <v>12</v>
      </c>
      <c r="W16" s="63">
        <v>7</v>
      </c>
      <c r="X16" s="27">
        <f t="shared" si="5"/>
        <v>7</v>
      </c>
      <c r="Y16" s="101">
        <v>10</v>
      </c>
      <c r="Z16" s="26">
        <f t="shared" si="6"/>
        <v>10</v>
      </c>
      <c r="AA16" s="37">
        <f>((AC16*1)+(AE16*1))/2</f>
        <v>9.5</v>
      </c>
      <c r="AB16" s="25">
        <v>10</v>
      </c>
      <c r="AC16" s="25">
        <f t="shared" si="21"/>
        <v>10</v>
      </c>
      <c r="AD16" s="73">
        <v>9</v>
      </c>
      <c r="AE16" s="25">
        <f t="shared" si="22"/>
        <v>9</v>
      </c>
      <c r="AF16" s="37">
        <f t="shared" si="7"/>
        <v>14</v>
      </c>
      <c r="AG16" s="78">
        <v>14</v>
      </c>
      <c r="AH16" s="28">
        <f t="shared" si="8"/>
        <v>14</v>
      </c>
      <c r="AI16" s="74">
        <f>SUM((F16*5)+(M16*5)+(T16*6)+(AA16*2)+(AF16*1))/19</f>
        <v>9.4649122807017552</v>
      </c>
      <c r="AJ16" s="36">
        <f t="shared" si="9"/>
        <v>11.133333333333333</v>
      </c>
      <c r="AK16" s="40">
        <f t="shared" si="10"/>
        <v>9</v>
      </c>
      <c r="AL16" s="25">
        <v>12.5</v>
      </c>
      <c r="AM16" s="56">
        <v>15</v>
      </c>
      <c r="AN16" s="35">
        <f t="shared" si="11"/>
        <v>13.333333333333334</v>
      </c>
      <c r="AO16" s="41">
        <f t="shared" si="23"/>
        <v>5</v>
      </c>
      <c r="AP16" s="26">
        <v>5.5</v>
      </c>
      <c r="AQ16" s="63">
        <v>12.5</v>
      </c>
      <c r="AR16" s="35">
        <f t="shared" si="12"/>
        <v>7.833333333333333</v>
      </c>
      <c r="AS16" s="41">
        <f t="shared" si="24"/>
        <v>0</v>
      </c>
      <c r="AT16" s="36">
        <f t="shared" si="13"/>
        <v>10.666666666666666</v>
      </c>
      <c r="AU16" s="40">
        <f t="shared" si="14"/>
        <v>9</v>
      </c>
      <c r="AV16" s="25">
        <v>12</v>
      </c>
      <c r="AW16" s="56">
        <v>12</v>
      </c>
      <c r="AX16" s="25">
        <f t="shared" si="15"/>
        <v>12</v>
      </c>
      <c r="AY16" s="41">
        <f t="shared" si="25"/>
        <v>5</v>
      </c>
      <c r="AZ16" s="27">
        <v>8</v>
      </c>
      <c r="BA16" s="61">
        <v>10</v>
      </c>
      <c r="BB16" s="35">
        <f t="shared" si="16"/>
        <v>8.6666666666666661</v>
      </c>
      <c r="BC16" s="41">
        <f t="shared" si="26"/>
        <v>0</v>
      </c>
      <c r="BD16" s="36">
        <f t="shared" si="17"/>
        <v>13.5</v>
      </c>
      <c r="BE16" s="39">
        <v>13.5</v>
      </c>
      <c r="BF16" s="36">
        <f>((BH16*1)+(BJ16*1))/2</f>
        <v>6.75</v>
      </c>
      <c r="BG16" s="56">
        <v>7</v>
      </c>
      <c r="BH16" s="27">
        <f t="shared" si="18"/>
        <v>7</v>
      </c>
      <c r="BI16" s="61">
        <v>6.5</v>
      </c>
      <c r="BJ16" s="26">
        <f t="shared" si="27"/>
        <v>6.5</v>
      </c>
      <c r="BK16" s="36">
        <f t="shared" si="19"/>
        <v>12.5</v>
      </c>
      <c r="BL16" s="86">
        <v>12.5</v>
      </c>
      <c r="BM16" s="73">
        <f t="shared" si="20"/>
        <v>12.5</v>
      </c>
      <c r="BN16" s="43">
        <f>SUM((AJ16*5)+(AT16*5)+(BD16*6)+(BF16*2)+(BK16*1))/19</f>
        <v>11.368421052631579</v>
      </c>
      <c r="BO16" s="25">
        <f>SUM((AI16*19)+(BN16*19))/38</f>
        <v>10.416666666666668</v>
      </c>
      <c r="BP16" s="27" t="s">
        <v>261</v>
      </c>
      <c r="BQ16" s="51" t="s">
        <v>257</v>
      </c>
      <c r="BR16"/>
    </row>
    <row r="17" spans="1:70" s="22" customFormat="1" ht="27" customHeight="1">
      <c r="A17" s="48">
        <v>9</v>
      </c>
      <c r="B17" s="45" t="s">
        <v>80</v>
      </c>
      <c r="C17" s="45" t="s">
        <v>79</v>
      </c>
      <c r="D17" s="45" t="s">
        <v>81</v>
      </c>
      <c r="E17" s="46" t="s">
        <v>92</v>
      </c>
      <c r="F17" s="36">
        <f>((I17*3)+(L17*2))/5</f>
        <v>6.5</v>
      </c>
      <c r="G17" s="25">
        <v>5</v>
      </c>
      <c r="H17" s="56">
        <v>12.5</v>
      </c>
      <c r="I17" s="35">
        <f t="shared" si="0"/>
        <v>7.5</v>
      </c>
      <c r="J17" s="26">
        <v>5</v>
      </c>
      <c r="K17" s="26">
        <v>5</v>
      </c>
      <c r="L17" s="35">
        <f t="shared" si="1"/>
        <v>5</v>
      </c>
      <c r="M17" s="36">
        <f>((P17*3)+(S17*2))/5</f>
        <v>9.0666666666666664</v>
      </c>
      <c r="N17" s="25">
        <v>11</v>
      </c>
      <c r="O17" s="56">
        <v>0</v>
      </c>
      <c r="P17" s="35">
        <f t="shared" si="2"/>
        <v>7.333333333333333</v>
      </c>
      <c r="Q17" s="75">
        <v>13</v>
      </c>
      <c r="R17" s="76">
        <v>9</v>
      </c>
      <c r="S17" s="35">
        <f t="shared" si="3"/>
        <v>11.666666666666666</v>
      </c>
      <c r="T17" s="36">
        <f>((V17*2)+(X17*2)+(Z17*2))/6</f>
        <v>3.5</v>
      </c>
      <c r="U17" s="63">
        <v>0</v>
      </c>
      <c r="V17" s="27">
        <f t="shared" si="4"/>
        <v>0</v>
      </c>
      <c r="W17" s="63">
        <v>0</v>
      </c>
      <c r="X17" s="27">
        <f t="shared" si="5"/>
        <v>0</v>
      </c>
      <c r="Y17" s="26">
        <v>10.5</v>
      </c>
      <c r="Z17" s="26">
        <f t="shared" si="6"/>
        <v>10.5</v>
      </c>
      <c r="AA17" s="37">
        <f>((AC17*1)+(AE17*1))/2</f>
        <v>9.75</v>
      </c>
      <c r="AB17" s="25">
        <v>11</v>
      </c>
      <c r="AC17" s="25">
        <f t="shared" si="21"/>
        <v>11</v>
      </c>
      <c r="AD17" s="73">
        <v>8.5</v>
      </c>
      <c r="AE17" s="25">
        <f t="shared" si="22"/>
        <v>8.5</v>
      </c>
      <c r="AF17" s="37">
        <f t="shared" si="7"/>
        <v>14</v>
      </c>
      <c r="AG17" s="78">
        <v>14</v>
      </c>
      <c r="AH17" s="28">
        <f t="shared" si="8"/>
        <v>14</v>
      </c>
      <c r="AI17" s="74">
        <f>SUM((F17*5)+(M17*5)+(T17*6)+(AA17*2)+(AF17*1))/19</f>
        <v>6.9649122807017534</v>
      </c>
      <c r="AJ17" s="36">
        <f t="shared" si="9"/>
        <v>0</v>
      </c>
      <c r="AK17" s="40">
        <f t="shared" si="10"/>
        <v>0</v>
      </c>
      <c r="AL17" s="25">
        <v>0</v>
      </c>
      <c r="AM17" s="56">
        <v>0</v>
      </c>
      <c r="AN17" s="35">
        <f t="shared" si="11"/>
        <v>0</v>
      </c>
      <c r="AO17" s="41">
        <f t="shared" si="23"/>
        <v>0</v>
      </c>
      <c r="AP17" s="26">
        <v>0</v>
      </c>
      <c r="AQ17" s="63">
        <v>0</v>
      </c>
      <c r="AR17" s="35">
        <f t="shared" si="12"/>
        <v>0</v>
      </c>
      <c r="AS17" s="41">
        <f t="shared" si="24"/>
        <v>0</v>
      </c>
      <c r="AT17" s="36">
        <f t="shared" si="13"/>
        <v>0</v>
      </c>
      <c r="AU17" s="40">
        <f t="shared" si="14"/>
        <v>0</v>
      </c>
      <c r="AV17" s="25">
        <v>0</v>
      </c>
      <c r="AW17" s="56">
        <v>0</v>
      </c>
      <c r="AX17" s="25">
        <f t="shared" si="15"/>
        <v>0</v>
      </c>
      <c r="AY17" s="41">
        <f t="shared" si="25"/>
        <v>0</v>
      </c>
      <c r="AZ17" s="27">
        <v>0</v>
      </c>
      <c r="BA17" s="61">
        <v>0</v>
      </c>
      <c r="BB17" s="35">
        <f t="shared" si="16"/>
        <v>0</v>
      </c>
      <c r="BC17" s="41">
        <f t="shared" si="26"/>
        <v>0</v>
      </c>
      <c r="BD17" s="36">
        <f t="shared" si="17"/>
        <v>0</v>
      </c>
      <c r="BE17" s="39">
        <v>0</v>
      </c>
      <c r="BF17" s="36">
        <f>((BH17*1)+(BJ17*1))/2</f>
        <v>0</v>
      </c>
      <c r="BG17" s="56">
        <v>0</v>
      </c>
      <c r="BH17" s="27">
        <f t="shared" si="18"/>
        <v>0</v>
      </c>
      <c r="BI17" s="61">
        <v>0</v>
      </c>
      <c r="BJ17" s="26">
        <f t="shared" si="27"/>
        <v>0</v>
      </c>
      <c r="BK17" s="36">
        <f t="shared" si="19"/>
        <v>0</v>
      </c>
      <c r="BL17" s="86">
        <v>0</v>
      </c>
      <c r="BM17" s="73">
        <f t="shared" si="20"/>
        <v>0</v>
      </c>
      <c r="BN17" s="43">
        <f>SUM((AJ17*5)+(AT17*5)+(BD17*6)+(BF17*2)+(BK17*1))/19</f>
        <v>0</v>
      </c>
      <c r="BO17" s="25">
        <f>SUM((AI17*19)+(BN17*19))/38</f>
        <v>3.4824561403508767</v>
      </c>
      <c r="BP17" s="27" t="str">
        <f t="shared" si="28"/>
        <v>Ajourné</v>
      </c>
      <c r="BQ17" s="51"/>
      <c r="BR17"/>
    </row>
    <row r="18" spans="1:70" s="22" customFormat="1" ht="27" customHeight="1">
      <c r="A18" s="48">
        <v>10</v>
      </c>
      <c r="B18" s="45" t="s">
        <v>83</v>
      </c>
      <c r="C18" s="45" t="s">
        <v>84</v>
      </c>
      <c r="D18" s="45" t="s">
        <v>85</v>
      </c>
      <c r="E18" s="46" t="s">
        <v>92</v>
      </c>
      <c r="F18" s="36">
        <f>((I18*3)+(L18*2))/5</f>
        <v>8.5666666666666664</v>
      </c>
      <c r="G18" s="25">
        <v>10</v>
      </c>
      <c r="H18" s="56">
        <v>12.5</v>
      </c>
      <c r="I18" s="35">
        <f t="shared" si="0"/>
        <v>10.833333333333334</v>
      </c>
      <c r="J18" s="101">
        <v>6</v>
      </c>
      <c r="K18" s="26">
        <v>3.5</v>
      </c>
      <c r="L18" s="35">
        <f t="shared" si="1"/>
        <v>5.166666666666667</v>
      </c>
      <c r="M18" s="36">
        <f>((P18*3)+(S18*2))/5</f>
        <v>9.6</v>
      </c>
      <c r="N18" s="25">
        <v>10</v>
      </c>
      <c r="O18" s="56">
        <v>10</v>
      </c>
      <c r="P18" s="35">
        <f t="shared" si="2"/>
        <v>10</v>
      </c>
      <c r="Q18" s="108">
        <v>10</v>
      </c>
      <c r="R18" s="76">
        <v>7</v>
      </c>
      <c r="S18" s="35">
        <f t="shared" si="3"/>
        <v>9</v>
      </c>
      <c r="T18" s="36">
        <f>((V18*2)+(X18*2)+(Z18*2))/6</f>
        <v>8.6666666666666661</v>
      </c>
      <c r="U18" s="63">
        <v>13</v>
      </c>
      <c r="V18" s="27">
        <f t="shared" si="4"/>
        <v>13</v>
      </c>
      <c r="W18" s="63">
        <v>5</v>
      </c>
      <c r="X18" s="27">
        <f t="shared" si="5"/>
        <v>5</v>
      </c>
      <c r="Y18" s="26">
        <v>8</v>
      </c>
      <c r="Z18" s="26">
        <f t="shared" si="6"/>
        <v>8</v>
      </c>
      <c r="AA18" s="37">
        <f>((AC18*1)+(AE18*1))/2</f>
        <v>9</v>
      </c>
      <c r="AB18" s="25">
        <v>10</v>
      </c>
      <c r="AC18" s="25">
        <f t="shared" si="21"/>
        <v>10</v>
      </c>
      <c r="AD18" s="73">
        <v>8</v>
      </c>
      <c r="AE18" s="25">
        <f t="shared" si="22"/>
        <v>8</v>
      </c>
      <c r="AF18" s="37">
        <f t="shared" si="7"/>
        <v>13</v>
      </c>
      <c r="AG18" s="78">
        <v>13</v>
      </c>
      <c r="AH18" s="28">
        <f t="shared" si="8"/>
        <v>13</v>
      </c>
      <c r="AI18" s="74">
        <f>SUM((F18*5)+(M18*5)+(T18*6)+(AA18*2)+(AF18*1))/19</f>
        <v>9.1491228070175428</v>
      </c>
      <c r="AJ18" s="36">
        <f t="shared" si="9"/>
        <v>10.866666666666665</v>
      </c>
      <c r="AK18" s="40">
        <f t="shared" si="10"/>
        <v>9</v>
      </c>
      <c r="AL18" s="25">
        <v>11.5</v>
      </c>
      <c r="AM18" s="56">
        <v>14</v>
      </c>
      <c r="AN18" s="35">
        <f t="shared" si="11"/>
        <v>12.333333333333334</v>
      </c>
      <c r="AO18" s="41">
        <f t="shared" si="23"/>
        <v>5</v>
      </c>
      <c r="AP18" s="26">
        <v>7.5</v>
      </c>
      <c r="AQ18" s="63">
        <v>11</v>
      </c>
      <c r="AR18" s="35">
        <f t="shared" si="12"/>
        <v>8.6666666666666661</v>
      </c>
      <c r="AS18" s="41">
        <f t="shared" si="24"/>
        <v>0</v>
      </c>
      <c r="AT18" s="36">
        <f t="shared" si="13"/>
        <v>10.8</v>
      </c>
      <c r="AU18" s="40">
        <f t="shared" si="14"/>
        <v>9</v>
      </c>
      <c r="AV18" s="25">
        <v>12</v>
      </c>
      <c r="AW18" s="56">
        <v>12</v>
      </c>
      <c r="AX18" s="25">
        <f t="shared" si="15"/>
        <v>12</v>
      </c>
      <c r="AY18" s="41">
        <f t="shared" si="25"/>
        <v>5</v>
      </c>
      <c r="AZ18" s="27">
        <v>10</v>
      </c>
      <c r="BA18" s="61">
        <v>7</v>
      </c>
      <c r="BB18" s="35">
        <f t="shared" si="16"/>
        <v>9</v>
      </c>
      <c r="BC18" s="41">
        <f t="shared" si="26"/>
        <v>0</v>
      </c>
      <c r="BD18" s="36">
        <f t="shared" si="17"/>
        <v>13.5</v>
      </c>
      <c r="BE18" s="39">
        <v>13.5</v>
      </c>
      <c r="BF18" s="36">
        <f>((BH18*1)+(BJ18*1))/2</f>
        <v>7.75</v>
      </c>
      <c r="BG18" s="56">
        <v>8</v>
      </c>
      <c r="BH18" s="27">
        <f t="shared" si="18"/>
        <v>8</v>
      </c>
      <c r="BI18" s="61">
        <v>7.5</v>
      </c>
      <c r="BJ18" s="26">
        <f t="shared" si="27"/>
        <v>7.5</v>
      </c>
      <c r="BK18" s="36">
        <f t="shared" si="19"/>
        <v>9</v>
      </c>
      <c r="BL18" s="86">
        <v>9</v>
      </c>
      <c r="BM18" s="73">
        <f t="shared" si="20"/>
        <v>9</v>
      </c>
      <c r="BN18" s="43">
        <f>SUM((AJ18*5)+(AT18*5)+(BD18*6)+(BF18*2)+(BK18*1))/19</f>
        <v>11.254385964912279</v>
      </c>
      <c r="BO18" s="25">
        <f>SUM((AI18*19)+(BN18*19))/38</f>
        <v>10.201754385964911</v>
      </c>
      <c r="BP18" s="27" t="str">
        <f t="shared" si="28"/>
        <v>Admis</v>
      </c>
      <c r="BQ18" s="51"/>
      <c r="BR18"/>
    </row>
    <row r="19" spans="1:70" s="22" customFormat="1" ht="27" customHeight="1">
      <c r="A19" s="48">
        <v>11</v>
      </c>
      <c r="B19" s="110" t="s">
        <v>86</v>
      </c>
      <c r="C19" s="110" t="s">
        <v>87</v>
      </c>
      <c r="D19" s="110" t="s">
        <v>88</v>
      </c>
      <c r="E19" s="46" t="s">
        <v>92</v>
      </c>
      <c r="F19" s="36">
        <f>((I19*3)+(L19*2))/5</f>
        <v>8.1</v>
      </c>
      <c r="G19" s="25">
        <v>12</v>
      </c>
      <c r="H19" s="56">
        <v>10.5</v>
      </c>
      <c r="I19" s="35">
        <f t="shared" si="0"/>
        <v>11.5</v>
      </c>
      <c r="J19" s="26">
        <v>2</v>
      </c>
      <c r="K19" s="26">
        <v>5</v>
      </c>
      <c r="L19" s="35">
        <f t="shared" si="1"/>
        <v>3</v>
      </c>
      <c r="M19" s="36">
        <f>((P19*3)+(S19*2))/5</f>
        <v>10.533333333333335</v>
      </c>
      <c r="N19" s="25">
        <v>11</v>
      </c>
      <c r="O19" s="56">
        <v>10</v>
      </c>
      <c r="P19" s="35">
        <f t="shared" si="2"/>
        <v>10.666666666666666</v>
      </c>
      <c r="Q19" s="77">
        <v>10</v>
      </c>
      <c r="R19" s="76">
        <v>11</v>
      </c>
      <c r="S19" s="35">
        <f t="shared" si="3"/>
        <v>10.333333333333334</v>
      </c>
      <c r="T19" s="36">
        <f>((V19*2)+(X19*2)+(Z19*2))/6</f>
        <v>12.666666666666666</v>
      </c>
      <c r="U19" s="63">
        <v>13.5</v>
      </c>
      <c r="V19" s="27">
        <f t="shared" si="4"/>
        <v>13.5</v>
      </c>
      <c r="W19" s="63">
        <v>11</v>
      </c>
      <c r="X19" s="27">
        <f t="shared" si="5"/>
        <v>11</v>
      </c>
      <c r="Y19" s="26">
        <v>13.5</v>
      </c>
      <c r="Z19" s="26">
        <f t="shared" si="6"/>
        <v>13.5</v>
      </c>
      <c r="AA19" s="37">
        <f>((AC19*1)+(AE19*1))/2</f>
        <v>10.75</v>
      </c>
      <c r="AB19" s="25">
        <v>12</v>
      </c>
      <c r="AC19" s="25">
        <f t="shared" si="21"/>
        <v>12</v>
      </c>
      <c r="AD19" s="73">
        <v>9.5</v>
      </c>
      <c r="AE19" s="25">
        <f t="shared" si="22"/>
        <v>9.5</v>
      </c>
      <c r="AF19" s="37">
        <f t="shared" si="7"/>
        <v>15</v>
      </c>
      <c r="AG19" s="78">
        <v>15</v>
      </c>
      <c r="AH19" s="28">
        <f t="shared" si="8"/>
        <v>15</v>
      </c>
      <c r="AI19" s="74">
        <f>SUM((F19*5)+(M19*5)+(T19*6)+(AA19*2)+(AF19*1))/19</f>
        <v>10.824561403508772</v>
      </c>
      <c r="AJ19" s="36">
        <f t="shared" si="9"/>
        <v>9.9666666666666668</v>
      </c>
      <c r="AK19" s="40">
        <f t="shared" si="10"/>
        <v>5</v>
      </c>
      <c r="AL19" s="25">
        <v>11.5</v>
      </c>
      <c r="AM19" s="56">
        <v>13.5</v>
      </c>
      <c r="AN19" s="35">
        <f t="shared" si="11"/>
        <v>12.166666666666666</v>
      </c>
      <c r="AO19" s="41">
        <f t="shared" si="23"/>
        <v>5</v>
      </c>
      <c r="AP19" s="26">
        <v>5</v>
      </c>
      <c r="AQ19" s="63">
        <v>10</v>
      </c>
      <c r="AR19" s="35">
        <f t="shared" si="12"/>
        <v>6.666666666666667</v>
      </c>
      <c r="AS19" s="41">
        <f t="shared" si="24"/>
        <v>0</v>
      </c>
      <c r="AT19" s="36">
        <f t="shared" si="13"/>
        <v>12.333333333333334</v>
      </c>
      <c r="AU19" s="40">
        <f t="shared" si="14"/>
        <v>9</v>
      </c>
      <c r="AV19" s="25">
        <v>13</v>
      </c>
      <c r="AW19" s="56">
        <v>13</v>
      </c>
      <c r="AX19" s="25">
        <f t="shared" si="15"/>
        <v>13</v>
      </c>
      <c r="AY19" s="41">
        <f t="shared" si="25"/>
        <v>5</v>
      </c>
      <c r="AZ19" s="27">
        <v>13</v>
      </c>
      <c r="BA19" s="61">
        <v>8</v>
      </c>
      <c r="BB19" s="35">
        <f t="shared" si="16"/>
        <v>11.333333333333334</v>
      </c>
      <c r="BC19" s="41">
        <f t="shared" si="26"/>
        <v>4</v>
      </c>
      <c r="BD19" s="36">
        <f t="shared" si="17"/>
        <v>13.5</v>
      </c>
      <c r="BE19" s="39">
        <v>13.5</v>
      </c>
      <c r="BF19" s="36">
        <f>((BH19*1)+(BJ19*1))/2</f>
        <v>11.25</v>
      </c>
      <c r="BG19" s="56">
        <v>13</v>
      </c>
      <c r="BH19" s="27">
        <f t="shared" si="18"/>
        <v>13</v>
      </c>
      <c r="BI19" s="61">
        <v>9.5</v>
      </c>
      <c r="BJ19" s="26">
        <f t="shared" si="27"/>
        <v>9.5</v>
      </c>
      <c r="BK19" s="36">
        <f t="shared" si="19"/>
        <v>8.5</v>
      </c>
      <c r="BL19" s="86">
        <v>8.5</v>
      </c>
      <c r="BM19" s="73">
        <f t="shared" si="20"/>
        <v>8.5</v>
      </c>
      <c r="BN19" s="43">
        <f>SUM((AJ19*5)+(AT19*5)+(BD19*6)+(BF19*2)+(BK19*1))/19</f>
        <v>11.763157894736842</v>
      </c>
      <c r="BO19" s="25">
        <f>SUM((AI19*19)+(BN19*19))/38</f>
        <v>11.293859649122808</v>
      </c>
      <c r="BP19" s="27" t="str">
        <f t="shared" si="28"/>
        <v>Admis</v>
      </c>
      <c r="BQ19" s="51"/>
      <c r="BR19"/>
    </row>
    <row r="20" spans="1:70" s="23" customFormat="1" ht="27" customHeight="1">
      <c r="A20" s="48">
        <v>12</v>
      </c>
      <c r="B20" s="45" t="s">
        <v>89</v>
      </c>
      <c r="C20" s="45" t="s">
        <v>90</v>
      </c>
      <c r="D20" s="45" t="s">
        <v>91</v>
      </c>
      <c r="E20" s="46" t="s">
        <v>92</v>
      </c>
      <c r="F20" s="36">
        <f>((I20*3)+(L20*2))/5</f>
        <v>8.6999999999999993</v>
      </c>
      <c r="G20" s="99">
        <v>11</v>
      </c>
      <c r="H20" s="56">
        <v>11.5</v>
      </c>
      <c r="I20" s="35">
        <f t="shared" si="0"/>
        <v>11.166666666666666</v>
      </c>
      <c r="J20" s="101">
        <v>5</v>
      </c>
      <c r="K20" s="26">
        <v>5</v>
      </c>
      <c r="L20" s="35">
        <f t="shared" si="1"/>
        <v>5</v>
      </c>
      <c r="M20" s="36">
        <f>((P20*3)+(S20*2))/5</f>
        <v>10</v>
      </c>
      <c r="N20" s="99">
        <v>11</v>
      </c>
      <c r="O20" s="56">
        <v>10</v>
      </c>
      <c r="P20" s="35">
        <f t="shared" si="2"/>
        <v>10.666666666666666</v>
      </c>
      <c r="Q20" s="109">
        <v>10</v>
      </c>
      <c r="R20" s="76">
        <v>7</v>
      </c>
      <c r="S20" s="35">
        <f t="shared" si="3"/>
        <v>9</v>
      </c>
      <c r="T20" s="36">
        <f>((V20*2)+(X20*2)+(Z20*2))/6</f>
        <v>7.833333333333333</v>
      </c>
      <c r="U20" s="107">
        <v>4</v>
      </c>
      <c r="V20" s="27">
        <f t="shared" si="4"/>
        <v>4</v>
      </c>
      <c r="W20" s="63">
        <v>5.5</v>
      </c>
      <c r="X20" s="27">
        <f t="shared" si="5"/>
        <v>5.5</v>
      </c>
      <c r="Y20" s="26">
        <v>14</v>
      </c>
      <c r="Z20" s="26">
        <f t="shared" si="6"/>
        <v>14</v>
      </c>
      <c r="AA20" s="37">
        <f>((AC20*1)+(AE20*1))/2</f>
        <v>9</v>
      </c>
      <c r="AB20" s="25">
        <v>11</v>
      </c>
      <c r="AC20" s="25">
        <f t="shared" si="21"/>
        <v>11</v>
      </c>
      <c r="AD20" s="73">
        <v>7</v>
      </c>
      <c r="AE20" s="25">
        <f t="shared" si="22"/>
        <v>7</v>
      </c>
      <c r="AF20" s="37">
        <f t="shared" si="7"/>
        <v>13</v>
      </c>
      <c r="AG20" s="78">
        <v>13</v>
      </c>
      <c r="AH20" s="28">
        <f t="shared" si="8"/>
        <v>13</v>
      </c>
      <c r="AI20" s="74">
        <f>SUM((F20*5)+(M20*5)+(T20*6)+(AA20*2)+(AF20*1))/19</f>
        <v>9.026315789473685</v>
      </c>
      <c r="AJ20" s="36">
        <f t="shared" si="9"/>
        <v>10.066666666666666</v>
      </c>
      <c r="AK20" s="40">
        <f t="shared" si="10"/>
        <v>9</v>
      </c>
      <c r="AL20" s="25">
        <v>11.5</v>
      </c>
      <c r="AM20" s="56">
        <v>14</v>
      </c>
      <c r="AN20" s="35">
        <f t="shared" si="11"/>
        <v>12.333333333333334</v>
      </c>
      <c r="AO20" s="41">
        <f t="shared" si="23"/>
        <v>5</v>
      </c>
      <c r="AP20" s="26">
        <v>10</v>
      </c>
      <c r="AQ20" s="63">
        <v>0</v>
      </c>
      <c r="AR20" s="35">
        <f t="shared" si="12"/>
        <v>6.666666666666667</v>
      </c>
      <c r="AS20" s="41">
        <f t="shared" si="24"/>
        <v>0</v>
      </c>
      <c r="AT20" s="36">
        <f t="shared" si="13"/>
        <v>11.533333333333335</v>
      </c>
      <c r="AU20" s="40">
        <f t="shared" si="14"/>
        <v>9</v>
      </c>
      <c r="AV20" s="25">
        <v>13</v>
      </c>
      <c r="AW20" s="56">
        <v>13</v>
      </c>
      <c r="AX20" s="25">
        <f t="shared" si="15"/>
        <v>13</v>
      </c>
      <c r="AY20" s="41">
        <f t="shared" si="25"/>
        <v>5</v>
      </c>
      <c r="AZ20" s="27">
        <v>10</v>
      </c>
      <c r="BA20" s="61">
        <v>8</v>
      </c>
      <c r="BB20" s="35">
        <f t="shared" si="16"/>
        <v>9.3333333333333339</v>
      </c>
      <c r="BC20" s="41">
        <f t="shared" si="26"/>
        <v>0</v>
      </c>
      <c r="BD20" s="36">
        <f t="shared" si="17"/>
        <v>13.5</v>
      </c>
      <c r="BE20" s="39">
        <v>13.5</v>
      </c>
      <c r="BF20" s="36">
        <f>((BH20*1)+(BJ20*1))/2</f>
        <v>4.25</v>
      </c>
      <c r="BG20" s="56">
        <v>6</v>
      </c>
      <c r="BH20" s="27">
        <f t="shared" si="18"/>
        <v>6</v>
      </c>
      <c r="BI20" s="61">
        <v>2.5</v>
      </c>
      <c r="BJ20" s="26">
        <f t="shared" si="27"/>
        <v>2.5</v>
      </c>
      <c r="BK20" s="36">
        <f t="shared" si="19"/>
        <v>11</v>
      </c>
      <c r="BL20" s="86">
        <v>11</v>
      </c>
      <c r="BM20" s="73">
        <f t="shared" si="20"/>
        <v>11</v>
      </c>
      <c r="BN20" s="43">
        <f>SUM((AJ20*5)+(AT20*5)+(BD20*6)+(BF20*2)+(BK20*1))/19</f>
        <v>10.973684210526315</v>
      </c>
      <c r="BO20" s="25">
        <f>SUM((AI20*19)+(BN20*19))/38</f>
        <v>10</v>
      </c>
      <c r="BP20" s="27" t="str">
        <f t="shared" si="28"/>
        <v>Admis</v>
      </c>
      <c r="BQ20" s="51"/>
      <c r="BR20"/>
    </row>
    <row r="21" spans="1:70" s="23" customFormat="1" ht="27" customHeight="1">
      <c r="A21" s="48">
        <v>13</v>
      </c>
      <c r="B21" s="95" t="s">
        <v>94</v>
      </c>
      <c r="C21" s="95" t="s">
        <v>95</v>
      </c>
      <c r="D21" s="95" t="s">
        <v>96</v>
      </c>
      <c r="E21" s="46" t="s">
        <v>119</v>
      </c>
      <c r="F21" s="36">
        <f>((I21*3)+(L21*2))/5</f>
        <v>6.2</v>
      </c>
      <c r="G21" s="25">
        <v>5</v>
      </c>
      <c r="H21" s="56">
        <v>13</v>
      </c>
      <c r="I21" s="35">
        <f t="shared" si="0"/>
        <v>7.666666666666667</v>
      </c>
      <c r="J21" s="26">
        <v>2.5</v>
      </c>
      <c r="K21" s="26">
        <v>7</v>
      </c>
      <c r="L21" s="35">
        <f t="shared" si="1"/>
        <v>4</v>
      </c>
      <c r="M21" s="36">
        <f>((P21*3)+(S21*2))/5</f>
        <v>10.199999999999999</v>
      </c>
      <c r="N21" s="25">
        <v>11</v>
      </c>
      <c r="O21" s="56">
        <v>13</v>
      </c>
      <c r="P21" s="35">
        <f t="shared" si="2"/>
        <v>11.666666666666666</v>
      </c>
      <c r="Q21" s="27">
        <v>7</v>
      </c>
      <c r="R21" s="27">
        <v>10</v>
      </c>
      <c r="S21" s="35">
        <f t="shared" si="3"/>
        <v>8</v>
      </c>
      <c r="T21" s="36">
        <f>((V21*2)+(X21*2)+(Z21*2))/6</f>
        <v>9.1666666666666661</v>
      </c>
      <c r="U21" s="63">
        <v>13</v>
      </c>
      <c r="V21" s="27">
        <f t="shared" si="4"/>
        <v>13</v>
      </c>
      <c r="W21" s="63">
        <v>8.5</v>
      </c>
      <c r="X21" s="27">
        <f t="shared" si="5"/>
        <v>8.5</v>
      </c>
      <c r="Y21" s="26">
        <v>6</v>
      </c>
      <c r="Z21" s="26">
        <f t="shared" si="6"/>
        <v>6</v>
      </c>
      <c r="AA21" s="37">
        <f>((AC21*1)+(AE21*1))/2</f>
        <v>10.75</v>
      </c>
      <c r="AB21" s="25">
        <v>13</v>
      </c>
      <c r="AC21" s="25">
        <f t="shared" si="21"/>
        <v>13</v>
      </c>
      <c r="AD21" s="73">
        <v>8.5</v>
      </c>
      <c r="AE21" s="25">
        <f t="shared" si="22"/>
        <v>8.5</v>
      </c>
      <c r="AF21" s="37">
        <f t="shared" si="7"/>
        <v>15</v>
      </c>
      <c r="AG21" s="78">
        <v>15</v>
      </c>
      <c r="AH21" s="28">
        <f t="shared" si="8"/>
        <v>15</v>
      </c>
      <c r="AI21" s="74">
        <f>SUM((F21*5)+(M21*5)+(T21*6)+(AA21*2)+(AF21*1))/19</f>
        <v>9.1315789473684212</v>
      </c>
      <c r="AJ21" s="36">
        <f t="shared" si="9"/>
        <v>9.9333333333333336</v>
      </c>
      <c r="AK21" s="40">
        <f t="shared" si="10"/>
        <v>5</v>
      </c>
      <c r="AL21" s="25">
        <v>9</v>
      </c>
      <c r="AM21" s="56">
        <v>14</v>
      </c>
      <c r="AN21" s="35">
        <f t="shared" si="11"/>
        <v>10.666666666666666</v>
      </c>
      <c r="AO21" s="41">
        <f t="shared" si="23"/>
        <v>5</v>
      </c>
      <c r="AP21" s="26">
        <v>8</v>
      </c>
      <c r="AQ21" s="63">
        <v>10.5</v>
      </c>
      <c r="AR21" s="35">
        <f t="shared" si="12"/>
        <v>8.8333333333333339</v>
      </c>
      <c r="AS21" s="41">
        <f t="shared" si="24"/>
        <v>0</v>
      </c>
      <c r="AT21" s="36">
        <f t="shared" si="13"/>
        <v>11.766666666666666</v>
      </c>
      <c r="AU21" s="40">
        <f t="shared" si="14"/>
        <v>9</v>
      </c>
      <c r="AV21" s="25">
        <v>12.5</v>
      </c>
      <c r="AW21" s="56">
        <v>12.5</v>
      </c>
      <c r="AX21" s="25">
        <f t="shared" si="15"/>
        <v>12.5</v>
      </c>
      <c r="AY21" s="41">
        <f t="shared" si="25"/>
        <v>5</v>
      </c>
      <c r="AZ21" s="27">
        <v>12</v>
      </c>
      <c r="BA21" s="61">
        <v>8</v>
      </c>
      <c r="BB21" s="35">
        <f t="shared" si="16"/>
        <v>10.666666666666666</v>
      </c>
      <c r="BC21" s="41">
        <f t="shared" si="26"/>
        <v>4</v>
      </c>
      <c r="BD21" s="36">
        <f t="shared" si="17"/>
        <v>13</v>
      </c>
      <c r="BE21" s="39">
        <v>13</v>
      </c>
      <c r="BF21" s="36">
        <f>((BH21*1)+(BJ21*1))/2</f>
        <v>9.75</v>
      </c>
      <c r="BG21" s="56">
        <v>12</v>
      </c>
      <c r="BH21" s="27">
        <f t="shared" si="18"/>
        <v>12</v>
      </c>
      <c r="BI21" s="61">
        <v>7.5</v>
      </c>
      <c r="BJ21" s="26">
        <f t="shared" si="27"/>
        <v>7.5</v>
      </c>
      <c r="BK21" s="36">
        <f t="shared" si="19"/>
        <v>11</v>
      </c>
      <c r="BL21" s="86">
        <v>11</v>
      </c>
      <c r="BM21" s="73">
        <f t="shared" si="20"/>
        <v>11</v>
      </c>
      <c r="BN21" s="43">
        <f>SUM((AJ21*5)+(AT21*5)+(BD21*6)+(BF21*2)+(BK21*1))/19</f>
        <v>11.421052631578947</v>
      </c>
      <c r="BO21" s="25">
        <f>SUM((AI21*19)+(BN21*19))/38</f>
        <v>10.276315789473685</v>
      </c>
      <c r="BP21" s="27" t="str">
        <f t="shared" si="28"/>
        <v>Admis</v>
      </c>
      <c r="BQ21" s="51"/>
    </row>
    <row r="22" spans="1:70" s="23" customFormat="1" ht="27" customHeight="1">
      <c r="A22" s="48">
        <v>14</v>
      </c>
      <c r="B22" s="49" t="s">
        <v>97</v>
      </c>
      <c r="C22" s="49" t="s">
        <v>98</v>
      </c>
      <c r="D22" s="49" t="s">
        <v>99</v>
      </c>
      <c r="E22" s="46" t="s">
        <v>119</v>
      </c>
      <c r="F22" s="36">
        <f>((I22*3)+(L22*2))/5</f>
        <v>9.4</v>
      </c>
      <c r="G22" s="25">
        <v>11</v>
      </c>
      <c r="H22" s="56">
        <v>13</v>
      </c>
      <c r="I22" s="35">
        <f t="shared" si="0"/>
        <v>11.666666666666666</v>
      </c>
      <c r="J22" s="26">
        <v>5</v>
      </c>
      <c r="K22" s="26">
        <v>8</v>
      </c>
      <c r="L22" s="35">
        <f t="shared" si="1"/>
        <v>6</v>
      </c>
      <c r="M22" s="36">
        <f>((P22*3)+(S22*2))/5</f>
        <v>10.199999999999999</v>
      </c>
      <c r="N22" s="25">
        <v>10</v>
      </c>
      <c r="O22" s="56">
        <v>11</v>
      </c>
      <c r="P22" s="35">
        <f t="shared" si="2"/>
        <v>10.333333333333334</v>
      </c>
      <c r="Q22" s="27">
        <v>9</v>
      </c>
      <c r="R22" s="27">
        <v>12</v>
      </c>
      <c r="S22" s="35">
        <f t="shared" si="3"/>
        <v>10</v>
      </c>
      <c r="T22" s="36">
        <f>((V22*2)+(X22*2)+(Z22*2))/6</f>
        <v>9.5</v>
      </c>
      <c r="U22" s="63">
        <v>11</v>
      </c>
      <c r="V22" s="27">
        <f t="shared" si="4"/>
        <v>11</v>
      </c>
      <c r="W22" s="63">
        <v>11.5</v>
      </c>
      <c r="X22" s="27">
        <f t="shared" si="5"/>
        <v>11.5</v>
      </c>
      <c r="Y22" s="26">
        <v>6</v>
      </c>
      <c r="Z22" s="26">
        <f t="shared" si="6"/>
        <v>6</v>
      </c>
      <c r="AA22" s="37">
        <f>((AC22*1)+(AE22*1))/2</f>
        <v>9.5</v>
      </c>
      <c r="AB22" s="25">
        <v>10</v>
      </c>
      <c r="AC22" s="25">
        <f t="shared" si="21"/>
        <v>10</v>
      </c>
      <c r="AD22" s="105">
        <v>9</v>
      </c>
      <c r="AE22" s="25">
        <v>9</v>
      </c>
      <c r="AF22" s="37">
        <f t="shared" si="7"/>
        <v>15</v>
      </c>
      <c r="AG22" s="78">
        <v>15</v>
      </c>
      <c r="AH22" s="28">
        <f t="shared" si="8"/>
        <v>15</v>
      </c>
      <c r="AI22" s="74">
        <f>SUM((F22*5)+(M22*5)+(T22*6)+(AA22*2)+(AF22*1))/19</f>
        <v>9.9473684210526319</v>
      </c>
      <c r="AJ22" s="36">
        <f t="shared" si="9"/>
        <v>12.033333333333335</v>
      </c>
      <c r="AK22" s="40">
        <f t="shared" si="10"/>
        <v>9</v>
      </c>
      <c r="AL22" s="25">
        <v>11.5</v>
      </c>
      <c r="AM22" s="56">
        <v>14.5</v>
      </c>
      <c r="AN22" s="35">
        <f t="shared" si="11"/>
        <v>12.5</v>
      </c>
      <c r="AO22" s="41">
        <f t="shared" si="23"/>
        <v>5</v>
      </c>
      <c r="AP22" s="26">
        <v>12</v>
      </c>
      <c r="AQ22" s="63">
        <v>10</v>
      </c>
      <c r="AR22" s="35">
        <f t="shared" si="12"/>
        <v>11.333333333333334</v>
      </c>
      <c r="AS22" s="41">
        <f t="shared" si="24"/>
        <v>4</v>
      </c>
      <c r="AT22" s="36">
        <f t="shared" si="13"/>
        <v>11.9</v>
      </c>
      <c r="AU22" s="40">
        <f t="shared" si="14"/>
        <v>9</v>
      </c>
      <c r="AV22" s="25">
        <v>11.5</v>
      </c>
      <c r="AW22" s="56">
        <v>11.5</v>
      </c>
      <c r="AX22" s="25">
        <f t="shared" si="15"/>
        <v>11.5</v>
      </c>
      <c r="AY22" s="41">
        <f t="shared" si="25"/>
        <v>5</v>
      </c>
      <c r="AZ22" s="27">
        <v>13</v>
      </c>
      <c r="BA22" s="61">
        <v>11.5</v>
      </c>
      <c r="BB22" s="35">
        <f t="shared" si="16"/>
        <v>12.5</v>
      </c>
      <c r="BC22" s="41">
        <f t="shared" si="26"/>
        <v>4</v>
      </c>
      <c r="BD22" s="36">
        <f t="shared" si="17"/>
        <v>10</v>
      </c>
      <c r="BE22" s="39">
        <v>10</v>
      </c>
      <c r="BF22" s="36">
        <f>((BH22*1)+(BJ22*1))/2</f>
        <v>9.75</v>
      </c>
      <c r="BG22" s="56">
        <v>11</v>
      </c>
      <c r="BH22" s="27">
        <f t="shared" si="18"/>
        <v>11</v>
      </c>
      <c r="BI22" s="61">
        <v>8.5</v>
      </c>
      <c r="BJ22" s="26">
        <f t="shared" si="27"/>
        <v>8.5</v>
      </c>
      <c r="BK22" s="36">
        <f t="shared" si="19"/>
        <v>14</v>
      </c>
      <c r="BL22" s="86">
        <v>14</v>
      </c>
      <c r="BM22" s="73">
        <f t="shared" si="20"/>
        <v>14</v>
      </c>
      <c r="BN22" s="43">
        <f>SUM((AJ22*5)+(AT22*5)+(BD22*6)+(BF22*2)+(BK22*1))/19</f>
        <v>11.219298245614036</v>
      </c>
      <c r="BO22" s="25">
        <f>SUM((AI22*19)+(BN22*19))/38</f>
        <v>10.583333333333334</v>
      </c>
      <c r="BP22" s="27" t="s">
        <v>261</v>
      </c>
      <c r="BQ22" s="51" t="s">
        <v>257</v>
      </c>
    </row>
    <row r="23" spans="1:70" s="23" customFormat="1" ht="27" customHeight="1">
      <c r="A23" s="48">
        <v>15</v>
      </c>
      <c r="B23" s="45" t="s">
        <v>102</v>
      </c>
      <c r="C23" s="45" t="s">
        <v>103</v>
      </c>
      <c r="D23" s="45" t="s">
        <v>104</v>
      </c>
      <c r="E23" s="46" t="s">
        <v>119</v>
      </c>
      <c r="F23" s="36">
        <f>((I23*3)+(L23*2))/5</f>
        <v>8.3666666666666671</v>
      </c>
      <c r="G23" s="99">
        <v>11</v>
      </c>
      <c r="H23" s="56">
        <v>12.5</v>
      </c>
      <c r="I23" s="35">
        <f t="shared" si="0"/>
        <v>11.5</v>
      </c>
      <c r="J23" s="26">
        <v>2</v>
      </c>
      <c r="K23" s="26">
        <v>7</v>
      </c>
      <c r="L23" s="35">
        <f t="shared" si="1"/>
        <v>3.6666666666666665</v>
      </c>
      <c r="M23" s="36">
        <f>((P23*3)+(S23*2))/5</f>
        <v>10.266666666666666</v>
      </c>
      <c r="N23" s="25">
        <v>11</v>
      </c>
      <c r="O23" s="56">
        <v>12</v>
      </c>
      <c r="P23" s="35">
        <f t="shared" si="2"/>
        <v>11.333333333333334</v>
      </c>
      <c r="Q23" s="99">
        <v>8</v>
      </c>
      <c r="R23" s="27">
        <v>10</v>
      </c>
      <c r="S23" s="35">
        <f t="shared" si="3"/>
        <v>8.6666666666666661</v>
      </c>
      <c r="T23" s="36">
        <f>((V23*2)+(X23*2)+(Z23*2))/6</f>
        <v>9.8333333333333339</v>
      </c>
      <c r="U23" s="63">
        <v>11</v>
      </c>
      <c r="V23" s="27">
        <f t="shared" si="4"/>
        <v>11</v>
      </c>
      <c r="W23" s="63">
        <v>12.5</v>
      </c>
      <c r="X23" s="27">
        <f t="shared" si="5"/>
        <v>12.5</v>
      </c>
      <c r="Y23" s="101">
        <v>6</v>
      </c>
      <c r="Z23" s="26">
        <f t="shared" si="6"/>
        <v>6</v>
      </c>
      <c r="AA23" s="37">
        <f>((AC23*1)+(AE23*1))/2</f>
        <v>10.25</v>
      </c>
      <c r="AB23" s="25">
        <v>12</v>
      </c>
      <c r="AC23" s="25">
        <f t="shared" si="21"/>
        <v>12</v>
      </c>
      <c r="AD23" s="105">
        <v>8.5</v>
      </c>
      <c r="AE23" s="25">
        <f t="shared" si="22"/>
        <v>8.5</v>
      </c>
      <c r="AF23" s="37">
        <f t="shared" si="7"/>
        <v>13</v>
      </c>
      <c r="AG23" s="78">
        <v>13</v>
      </c>
      <c r="AH23" s="28">
        <f t="shared" si="8"/>
        <v>13</v>
      </c>
      <c r="AI23" s="74">
        <f>SUM((F23*5)+(M23*5)+(T23*6)+(AA23*2)+(AF23*1))/19</f>
        <v>9.7719298245614024</v>
      </c>
      <c r="AJ23" s="36">
        <f t="shared" si="9"/>
        <v>9.9666666666666668</v>
      </c>
      <c r="AK23" s="40">
        <f t="shared" si="10"/>
        <v>5</v>
      </c>
      <c r="AL23" s="25">
        <v>11.5</v>
      </c>
      <c r="AM23" s="56">
        <v>13.5</v>
      </c>
      <c r="AN23" s="35">
        <f t="shared" si="11"/>
        <v>12.166666666666666</v>
      </c>
      <c r="AO23" s="41">
        <f t="shared" si="23"/>
        <v>5</v>
      </c>
      <c r="AP23" s="101">
        <v>5</v>
      </c>
      <c r="AQ23" s="63">
        <v>10</v>
      </c>
      <c r="AR23" s="35">
        <f t="shared" si="12"/>
        <v>6.666666666666667</v>
      </c>
      <c r="AS23" s="41">
        <f t="shared" si="24"/>
        <v>0</v>
      </c>
      <c r="AT23" s="36">
        <f t="shared" si="13"/>
        <v>11.1</v>
      </c>
      <c r="AU23" s="40">
        <f t="shared" si="14"/>
        <v>9</v>
      </c>
      <c r="AV23" s="25">
        <v>12.5</v>
      </c>
      <c r="AW23" s="56">
        <v>12.5</v>
      </c>
      <c r="AX23" s="25">
        <f t="shared" si="15"/>
        <v>12.5</v>
      </c>
      <c r="AY23" s="41">
        <f t="shared" si="25"/>
        <v>5</v>
      </c>
      <c r="AZ23" s="27">
        <v>10</v>
      </c>
      <c r="BA23" s="61">
        <v>7</v>
      </c>
      <c r="BB23" s="35">
        <f t="shared" si="16"/>
        <v>9</v>
      </c>
      <c r="BC23" s="41">
        <f t="shared" si="26"/>
        <v>0</v>
      </c>
      <c r="BD23" s="36">
        <f t="shared" si="17"/>
        <v>11</v>
      </c>
      <c r="BE23" s="39">
        <v>11</v>
      </c>
      <c r="BF23" s="36">
        <f>((BH23*1)+(BJ23*1))/2</f>
        <v>7.25</v>
      </c>
      <c r="BG23" s="56">
        <v>7</v>
      </c>
      <c r="BH23" s="27">
        <f t="shared" si="18"/>
        <v>7</v>
      </c>
      <c r="BI23" s="61">
        <v>7.5</v>
      </c>
      <c r="BJ23" s="26">
        <f t="shared" si="27"/>
        <v>7.5</v>
      </c>
      <c r="BK23" s="36">
        <f t="shared" si="19"/>
        <v>12.5</v>
      </c>
      <c r="BL23" s="86">
        <v>12.5</v>
      </c>
      <c r="BM23" s="73">
        <f t="shared" si="20"/>
        <v>12.5</v>
      </c>
      <c r="BN23" s="43">
        <f>SUM((AJ23*5)+(AT23*5)+(BD23*6)+(BF23*2)+(BK23*1))/19</f>
        <v>10.43859649122807</v>
      </c>
      <c r="BO23" s="25">
        <f>SUM((AI23*19)+(BN23*19))/38</f>
        <v>10.105263157894736</v>
      </c>
      <c r="BP23" s="27" t="str">
        <f t="shared" si="28"/>
        <v>Admis</v>
      </c>
      <c r="BQ23" s="52"/>
    </row>
    <row r="24" spans="1:70" s="23" customFormat="1" ht="27" customHeight="1">
      <c r="A24" s="48">
        <v>16</v>
      </c>
      <c r="B24" s="95" t="s">
        <v>105</v>
      </c>
      <c r="C24" s="95" t="s">
        <v>106</v>
      </c>
      <c r="D24" s="95" t="s">
        <v>107</v>
      </c>
      <c r="E24" s="46" t="s">
        <v>119</v>
      </c>
      <c r="F24" s="36">
        <f>((I24*3)+(L24*2))/5</f>
        <v>8.1</v>
      </c>
      <c r="G24" s="25">
        <v>9</v>
      </c>
      <c r="H24" s="56">
        <v>12.5</v>
      </c>
      <c r="I24" s="35">
        <f t="shared" si="0"/>
        <v>10.166666666666666</v>
      </c>
      <c r="J24" s="26">
        <v>4.5</v>
      </c>
      <c r="K24" s="26">
        <v>6</v>
      </c>
      <c r="L24" s="35">
        <f t="shared" si="1"/>
        <v>5</v>
      </c>
      <c r="M24" s="36">
        <f>((P24*3)+(S24*2))/5</f>
        <v>10.333333333333334</v>
      </c>
      <c r="N24" s="25">
        <v>12</v>
      </c>
      <c r="O24" s="56">
        <v>11</v>
      </c>
      <c r="P24" s="35">
        <f t="shared" si="2"/>
        <v>11.666666666666666</v>
      </c>
      <c r="Q24" s="27">
        <v>7</v>
      </c>
      <c r="R24" s="27">
        <v>11</v>
      </c>
      <c r="S24" s="35">
        <f t="shared" si="3"/>
        <v>8.3333333333333339</v>
      </c>
      <c r="T24" s="36">
        <f>((V24*2)+(X24*2)+(Z24*2))/6</f>
        <v>11.5</v>
      </c>
      <c r="U24" s="63">
        <v>15.5</v>
      </c>
      <c r="V24" s="27">
        <f t="shared" si="4"/>
        <v>15.5</v>
      </c>
      <c r="W24" s="63">
        <v>12</v>
      </c>
      <c r="X24" s="27">
        <f t="shared" si="5"/>
        <v>12</v>
      </c>
      <c r="Y24" s="26">
        <v>7</v>
      </c>
      <c r="Z24" s="26">
        <f t="shared" si="6"/>
        <v>7</v>
      </c>
      <c r="AA24" s="37">
        <f>((AC24*1)+(AE24*1))/2</f>
        <v>8</v>
      </c>
      <c r="AB24" s="25">
        <v>8</v>
      </c>
      <c r="AC24" s="25">
        <f t="shared" si="21"/>
        <v>8</v>
      </c>
      <c r="AD24" s="73">
        <v>8</v>
      </c>
      <c r="AE24" s="25">
        <f t="shared" si="22"/>
        <v>8</v>
      </c>
      <c r="AF24" s="37">
        <f t="shared" si="7"/>
        <v>13</v>
      </c>
      <c r="AG24" s="78">
        <v>13</v>
      </c>
      <c r="AH24" s="28">
        <f t="shared" si="8"/>
        <v>13</v>
      </c>
      <c r="AI24" s="74">
        <f>SUM((F24*5)+(M24*5)+(T24*6)+(AA24*2)+(AF24*1))/19</f>
        <v>10.008771929824562</v>
      </c>
      <c r="AJ24" s="36">
        <f t="shared" si="9"/>
        <v>9.7333333333333325</v>
      </c>
      <c r="AK24" s="40">
        <f t="shared" si="10"/>
        <v>5</v>
      </c>
      <c r="AL24" s="25">
        <v>11</v>
      </c>
      <c r="AM24" s="56">
        <v>13</v>
      </c>
      <c r="AN24" s="35">
        <f t="shared" si="11"/>
        <v>11.666666666666666</v>
      </c>
      <c r="AO24" s="41">
        <f t="shared" si="23"/>
        <v>5</v>
      </c>
      <c r="AP24" s="26">
        <v>5</v>
      </c>
      <c r="AQ24" s="63">
        <v>10.5</v>
      </c>
      <c r="AR24" s="35">
        <f t="shared" si="12"/>
        <v>6.833333333333333</v>
      </c>
      <c r="AS24" s="41">
        <f t="shared" si="24"/>
        <v>0</v>
      </c>
      <c r="AT24" s="36">
        <f t="shared" si="13"/>
        <v>11.766666666666666</v>
      </c>
      <c r="AU24" s="40">
        <f t="shared" si="14"/>
        <v>9</v>
      </c>
      <c r="AV24" s="25">
        <v>12.5</v>
      </c>
      <c r="AW24" s="56">
        <v>12.5</v>
      </c>
      <c r="AX24" s="25">
        <f t="shared" si="15"/>
        <v>12.5</v>
      </c>
      <c r="AY24" s="41">
        <f t="shared" si="25"/>
        <v>5</v>
      </c>
      <c r="AZ24" s="27">
        <v>10</v>
      </c>
      <c r="BA24" s="61">
        <v>12</v>
      </c>
      <c r="BB24" s="35">
        <f t="shared" si="16"/>
        <v>10.666666666666666</v>
      </c>
      <c r="BC24" s="41">
        <f t="shared" si="26"/>
        <v>4</v>
      </c>
      <c r="BD24" s="36">
        <f t="shared" si="17"/>
        <v>13</v>
      </c>
      <c r="BE24" s="39">
        <v>13</v>
      </c>
      <c r="BF24" s="36">
        <f>((BH24*1)+(BJ24*1))/2</f>
        <v>6.75</v>
      </c>
      <c r="BG24" s="56">
        <v>6</v>
      </c>
      <c r="BH24" s="27">
        <f t="shared" si="18"/>
        <v>6</v>
      </c>
      <c r="BI24" s="61">
        <v>7.5</v>
      </c>
      <c r="BJ24" s="26">
        <f t="shared" si="27"/>
        <v>7.5</v>
      </c>
      <c r="BK24" s="36">
        <f t="shared" si="19"/>
        <v>9.5</v>
      </c>
      <c r="BL24" s="86">
        <v>9.5</v>
      </c>
      <c r="BM24" s="73">
        <f t="shared" si="20"/>
        <v>9.5</v>
      </c>
      <c r="BN24" s="43">
        <f>SUM((AJ24*5)+(AT24*5)+(BD24*6)+(BF24*2)+(BK24*1))/19</f>
        <v>10.973684210526315</v>
      </c>
      <c r="BO24" s="25">
        <f>SUM((AI24*19)+(BN24*19))/38</f>
        <v>10.491228070175438</v>
      </c>
      <c r="BP24" s="27" t="str">
        <f t="shared" si="28"/>
        <v>Admis</v>
      </c>
      <c r="BQ24" s="51"/>
    </row>
    <row r="25" spans="1:70" s="23" customFormat="1" ht="27" customHeight="1">
      <c r="A25" s="48">
        <v>17</v>
      </c>
      <c r="B25" s="45" t="s">
        <v>108</v>
      </c>
      <c r="C25" s="45" t="s">
        <v>109</v>
      </c>
      <c r="D25" s="45" t="s">
        <v>74</v>
      </c>
      <c r="E25" s="46" t="s">
        <v>119</v>
      </c>
      <c r="F25" s="36">
        <f>((I25*3)+(L25*2))/5</f>
        <v>12.1</v>
      </c>
      <c r="G25" s="25">
        <v>11</v>
      </c>
      <c r="H25" s="56">
        <v>13.5</v>
      </c>
      <c r="I25" s="35">
        <f t="shared" si="0"/>
        <v>11.833333333333334</v>
      </c>
      <c r="J25" s="26">
        <v>12</v>
      </c>
      <c r="K25" s="26">
        <v>13.5</v>
      </c>
      <c r="L25" s="35">
        <f t="shared" si="1"/>
        <v>12.5</v>
      </c>
      <c r="M25" s="36">
        <f>((P25*3)+(S25*2))/5</f>
        <v>8.4</v>
      </c>
      <c r="N25" s="25">
        <v>11</v>
      </c>
      <c r="O25" s="56">
        <v>0</v>
      </c>
      <c r="P25" s="35">
        <f t="shared" si="2"/>
        <v>7.333333333333333</v>
      </c>
      <c r="Q25" s="27">
        <v>10</v>
      </c>
      <c r="R25" s="27">
        <v>10</v>
      </c>
      <c r="S25" s="35">
        <f t="shared" si="3"/>
        <v>10</v>
      </c>
      <c r="T25" s="36">
        <f>((V25*2)+(X25*2)+(Z25*2))/6</f>
        <v>6.166666666666667</v>
      </c>
      <c r="U25" s="63">
        <v>0</v>
      </c>
      <c r="V25" s="27">
        <f t="shared" si="4"/>
        <v>0</v>
      </c>
      <c r="W25" s="63">
        <v>8.5</v>
      </c>
      <c r="X25" s="27">
        <f t="shared" si="5"/>
        <v>8.5</v>
      </c>
      <c r="Y25" s="26">
        <v>10</v>
      </c>
      <c r="Z25" s="26">
        <f t="shared" si="6"/>
        <v>10</v>
      </c>
      <c r="AA25" s="37">
        <f>((AC25*1)+(AE25*1))/2</f>
        <v>9</v>
      </c>
      <c r="AB25" s="25">
        <v>11</v>
      </c>
      <c r="AC25" s="25">
        <f t="shared" si="21"/>
        <v>11</v>
      </c>
      <c r="AD25" s="73">
        <v>7</v>
      </c>
      <c r="AE25" s="25">
        <f t="shared" si="22"/>
        <v>7</v>
      </c>
      <c r="AF25" s="37">
        <f t="shared" si="7"/>
        <v>17</v>
      </c>
      <c r="AG25" s="78">
        <v>17</v>
      </c>
      <c r="AH25" s="28">
        <f t="shared" si="8"/>
        <v>17</v>
      </c>
      <c r="AI25" s="74">
        <f>SUM((F25*5)+(M25*5)+(T25*6)+(AA25*2)+(AF25*1))/19</f>
        <v>9.1842105263157894</v>
      </c>
      <c r="AJ25" s="36">
        <f t="shared" si="9"/>
        <v>0</v>
      </c>
      <c r="AK25" s="40">
        <f t="shared" si="10"/>
        <v>0</v>
      </c>
      <c r="AL25" s="25">
        <v>0</v>
      </c>
      <c r="AM25" s="56">
        <v>0</v>
      </c>
      <c r="AN25" s="35">
        <f t="shared" si="11"/>
        <v>0</v>
      </c>
      <c r="AO25" s="41">
        <f t="shared" si="23"/>
        <v>0</v>
      </c>
      <c r="AP25" s="26">
        <v>0</v>
      </c>
      <c r="AQ25" s="63">
        <v>0</v>
      </c>
      <c r="AR25" s="35">
        <f t="shared" si="12"/>
        <v>0</v>
      </c>
      <c r="AS25" s="41">
        <f t="shared" si="24"/>
        <v>0</v>
      </c>
      <c r="AT25" s="36">
        <f t="shared" si="13"/>
        <v>0</v>
      </c>
      <c r="AU25" s="40">
        <f t="shared" si="14"/>
        <v>0</v>
      </c>
      <c r="AV25" s="25">
        <v>0</v>
      </c>
      <c r="AW25" s="56">
        <v>0</v>
      </c>
      <c r="AX25" s="25">
        <f t="shared" si="15"/>
        <v>0</v>
      </c>
      <c r="AY25" s="41">
        <f t="shared" si="25"/>
        <v>0</v>
      </c>
      <c r="AZ25" s="27">
        <v>0</v>
      </c>
      <c r="BA25" s="61">
        <v>0</v>
      </c>
      <c r="BB25" s="35">
        <f t="shared" si="16"/>
        <v>0</v>
      </c>
      <c r="BC25" s="41">
        <f t="shared" si="26"/>
        <v>0</v>
      </c>
      <c r="BD25" s="36">
        <f t="shared" si="17"/>
        <v>0</v>
      </c>
      <c r="BE25" s="39">
        <v>0</v>
      </c>
      <c r="BF25" s="36">
        <f>((BH25*1)+(BJ25*1))/2</f>
        <v>0</v>
      </c>
      <c r="BG25" s="56">
        <v>0</v>
      </c>
      <c r="BH25" s="27">
        <f t="shared" si="18"/>
        <v>0</v>
      </c>
      <c r="BI25" s="61">
        <v>0</v>
      </c>
      <c r="BJ25" s="26">
        <f t="shared" si="27"/>
        <v>0</v>
      </c>
      <c r="BK25" s="36">
        <f t="shared" si="19"/>
        <v>0</v>
      </c>
      <c r="BL25" s="86">
        <v>0</v>
      </c>
      <c r="BM25" s="73">
        <f t="shared" si="20"/>
        <v>0</v>
      </c>
      <c r="BN25" s="43">
        <f>SUM((AJ25*5)+(AT25*5)+(BD25*6)+(BF25*2)+(BK25*1))/19</f>
        <v>0</v>
      </c>
      <c r="BO25" s="25">
        <f>SUM((AI25*19)+(BN25*19))/38</f>
        <v>4.5921052631578947</v>
      </c>
      <c r="BP25" s="27" t="str">
        <f t="shared" si="28"/>
        <v>Ajourné</v>
      </c>
      <c r="BQ25" s="52"/>
    </row>
    <row r="26" spans="1:70" s="23" customFormat="1" ht="27" customHeight="1">
      <c r="A26" s="48">
        <v>18</v>
      </c>
      <c r="B26" s="49" t="s">
        <v>110</v>
      </c>
      <c r="C26" s="49" t="s">
        <v>111</v>
      </c>
      <c r="D26" s="49" t="s">
        <v>112</v>
      </c>
      <c r="E26" s="46" t="s">
        <v>119</v>
      </c>
      <c r="F26" s="36">
        <f>((I26*3)+(L26*2))/5</f>
        <v>5.8666666666666671</v>
      </c>
      <c r="G26" s="25">
        <v>5</v>
      </c>
      <c r="H26" s="56">
        <v>10</v>
      </c>
      <c r="I26" s="35">
        <f t="shared" si="0"/>
        <v>6.666666666666667</v>
      </c>
      <c r="J26" s="26">
        <v>3.5</v>
      </c>
      <c r="K26" s="26">
        <v>7</v>
      </c>
      <c r="L26" s="35">
        <f t="shared" si="1"/>
        <v>4.666666666666667</v>
      </c>
      <c r="M26" s="36">
        <f>((P26*3)+(S26*2))/5</f>
        <v>10.733333333333334</v>
      </c>
      <c r="N26" s="25">
        <v>12</v>
      </c>
      <c r="O26" s="56">
        <v>11</v>
      </c>
      <c r="P26" s="35">
        <f t="shared" si="2"/>
        <v>11.666666666666666</v>
      </c>
      <c r="Q26" s="27">
        <v>9</v>
      </c>
      <c r="R26" s="27">
        <v>10</v>
      </c>
      <c r="S26" s="35">
        <f t="shared" si="3"/>
        <v>9.3333333333333339</v>
      </c>
      <c r="T26" s="36">
        <f>((V26*2)+(X26*2)+(Z26*2))/6</f>
        <v>11.833333333333334</v>
      </c>
      <c r="U26" s="63">
        <v>12.5</v>
      </c>
      <c r="V26" s="27">
        <f t="shared" si="4"/>
        <v>12.5</v>
      </c>
      <c r="W26" s="107">
        <v>11</v>
      </c>
      <c r="X26" s="27">
        <f t="shared" si="5"/>
        <v>11</v>
      </c>
      <c r="Y26" s="101">
        <v>12</v>
      </c>
      <c r="Z26" s="26">
        <f t="shared" si="6"/>
        <v>12</v>
      </c>
      <c r="AA26" s="37">
        <f>((AC26*1)+(AE26*1))/2</f>
        <v>7.5</v>
      </c>
      <c r="AB26" s="25">
        <v>8</v>
      </c>
      <c r="AC26" s="25">
        <f t="shared" si="21"/>
        <v>8</v>
      </c>
      <c r="AD26" s="105">
        <v>7</v>
      </c>
      <c r="AE26" s="25">
        <f t="shared" si="22"/>
        <v>7</v>
      </c>
      <c r="AF26" s="37">
        <f t="shared" si="7"/>
        <v>14</v>
      </c>
      <c r="AG26" s="78">
        <v>14</v>
      </c>
      <c r="AH26" s="28">
        <f t="shared" si="8"/>
        <v>14</v>
      </c>
      <c r="AI26" s="74">
        <f>SUM((F26*5)+(M26*5)+(T26*6)+(AA26*2)+(AF26*1))/19</f>
        <v>9.6315789473684212</v>
      </c>
      <c r="AJ26" s="36">
        <f t="shared" si="9"/>
        <v>10.3</v>
      </c>
      <c r="AK26" s="40">
        <f t="shared" si="10"/>
        <v>9</v>
      </c>
      <c r="AL26" s="25">
        <v>12.5</v>
      </c>
      <c r="AM26" s="56">
        <v>14.5</v>
      </c>
      <c r="AN26" s="35">
        <f t="shared" si="11"/>
        <v>13.166666666666666</v>
      </c>
      <c r="AO26" s="41">
        <f t="shared" si="23"/>
        <v>5</v>
      </c>
      <c r="AP26" s="26">
        <v>9</v>
      </c>
      <c r="AQ26" s="63">
        <v>0</v>
      </c>
      <c r="AR26" s="35">
        <f t="shared" si="12"/>
        <v>6</v>
      </c>
      <c r="AS26" s="41">
        <f t="shared" si="24"/>
        <v>0</v>
      </c>
      <c r="AT26" s="36">
        <f t="shared" si="13"/>
        <v>10.866666666666667</v>
      </c>
      <c r="AU26" s="40">
        <f t="shared" si="14"/>
        <v>9</v>
      </c>
      <c r="AV26" s="25">
        <v>13</v>
      </c>
      <c r="AW26" s="56">
        <v>13</v>
      </c>
      <c r="AX26" s="25">
        <f t="shared" si="15"/>
        <v>13</v>
      </c>
      <c r="AY26" s="41">
        <f t="shared" si="25"/>
        <v>5</v>
      </c>
      <c r="AZ26" s="27">
        <v>8</v>
      </c>
      <c r="BA26" s="61">
        <v>7</v>
      </c>
      <c r="BB26" s="35">
        <f t="shared" si="16"/>
        <v>7.666666666666667</v>
      </c>
      <c r="BC26" s="41">
        <f t="shared" si="26"/>
        <v>0</v>
      </c>
      <c r="BD26" s="36">
        <f t="shared" si="17"/>
        <v>13</v>
      </c>
      <c r="BE26" s="39">
        <v>13</v>
      </c>
      <c r="BF26" s="36">
        <f>((BH26*1)+(BJ26*1))/2</f>
        <v>5.75</v>
      </c>
      <c r="BG26" s="56">
        <v>5</v>
      </c>
      <c r="BH26" s="27">
        <f t="shared" si="18"/>
        <v>5</v>
      </c>
      <c r="BI26" s="61">
        <v>6.5</v>
      </c>
      <c r="BJ26" s="26">
        <f t="shared" si="27"/>
        <v>6.5</v>
      </c>
      <c r="BK26" s="36">
        <f t="shared" si="19"/>
        <v>7.5</v>
      </c>
      <c r="BL26" s="86">
        <v>7.5</v>
      </c>
      <c r="BM26" s="73">
        <f t="shared" si="20"/>
        <v>7.5</v>
      </c>
      <c r="BN26" s="43">
        <f>SUM((AJ26*5)+(AT26*5)+(BD26*6)+(BF26*2)+(BK26*1))/19</f>
        <v>10.675438596491228</v>
      </c>
      <c r="BO26" s="25">
        <f>SUM((AI26*19)+(BN26*19))/38</f>
        <v>10.153508771929824</v>
      </c>
      <c r="BP26" s="27" t="s">
        <v>261</v>
      </c>
      <c r="BQ26" s="51" t="s">
        <v>257</v>
      </c>
    </row>
    <row r="27" spans="1:70" s="22" customFormat="1" ht="24.95" customHeight="1">
      <c r="A27" s="48">
        <v>19</v>
      </c>
      <c r="B27" s="45" t="s">
        <v>115</v>
      </c>
      <c r="C27" s="45" t="s">
        <v>116</v>
      </c>
      <c r="D27" s="45" t="s">
        <v>117</v>
      </c>
      <c r="E27" s="46" t="s">
        <v>119</v>
      </c>
      <c r="F27" s="36">
        <f>((I27*3)+(L27*2))/5</f>
        <v>8.7666666666666675</v>
      </c>
      <c r="G27" s="99">
        <v>11</v>
      </c>
      <c r="H27" s="56">
        <v>10.5</v>
      </c>
      <c r="I27" s="35">
        <f t="shared" si="0"/>
        <v>10.833333333333334</v>
      </c>
      <c r="J27" s="26">
        <v>5</v>
      </c>
      <c r="K27" s="26">
        <v>7</v>
      </c>
      <c r="L27" s="35">
        <f t="shared" si="1"/>
        <v>5.666666666666667</v>
      </c>
      <c r="M27" s="36">
        <f>((P27*3)+(S27*2))/5</f>
        <v>10.066666666666666</v>
      </c>
      <c r="N27" s="25">
        <v>11</v>
      </c>
      <c r="O27" s="56">
        <v>11</v>
      </c>
      <c r="P27" s="35">
        <f t="shared" si="2"/>
        <v>11</v>
      </c>
      <c r="Q27" s="27">
        <v>8</v>
      </c>
      <c r="R27" s="27">
        <v>10</v>
      </c>
      <c r="S27" s="35">
        <f t="shared" si="3"/>
        <v>8.6666666666666661</v>
      </c>
      <c r="T27" s="36">
        <f>((V27*2)+(X27*2)+(Z27*2))/6</f>
        <v>8.8333333333333339</v>
      </c>
      <c r="U27" s="63">
        <v>10</v>
      </c>
      <c r="V27" s="27">
        <f t="shared" si="4"/>
        <v>10</v>
      </c>
      <c r="W27" s="107">
        <v>12.5</v>
      </c>
      <c r="X27" s="27">
        <f t="shared" si="5"/>
        <v>12.5</v>
      </c>
      <c r="Y27" s="26">
        <v>4</v>
      </c>
      <c r="Z27" s="26">
        <f t="shared" si="6"/>
        <v>4</v>
      </c>
      <c r="AA27" s="37">
        <f>((AC27*1)+(AE27*1))/2</f>
        <v>10.25</v>
      </c>
      <c r="AB27" s="25">
        <v>12</v>
      </c>
      <c r="AC27" s="25">
        <f t="shared" si="21"/>
        <v>12</v>
      </c>
      <c r="AD27" s="73">
        <v>8.5</v>
      </c>
      <c r="AE27" s="25">
        <f t="shared" si="22"/>
        <v>8.5</v>
      </c>
      <c r="AF27" s="37">
        <f t="shared" si="7"/>
        <v>14</v>
      </c>
      <c r="AG27" s="78">
        <v>14</v>
      </c>
      <c r="AH27" s="28">
        <f t="shared" si="8"/>
        <v>14</v>
      </c>
      <c r="AI27" s="74">
        <f>SUM((F27*5)+(M27*5)+(T27*6)+(AA27*2)+(AF27*1))/19</f>
        <v>9.5614035087719298</v>
      </c>
      <c r="AJ27" s="36">
        <f t="shared" si="9"/>
        <v>10.7</v>
      </c>
      <c r="AK27" s="40">
        <f t="shared" si="10"/>
        <v>9</v>
      </c>
      <c r="AL27" s="25">
        <v>12.5</v>
      </c>
      <c r="AM27" s="56">
        <v>14.5</v>
      </c>
      <c r="AN27" s="35">
        <f t="shared" si="11"/>
        <v>13.166666666666666</v>
      </c>
      <c r="AO27" s="41">
        <f t="shared" si="23"/>
        <v>5</v>
      </c>
      <c r="AP27" s="26">
        <v>5</v>
      </c>
      <c r="AQ27" s="63">
        <v>11</v>
      </c>
      <c r="AR27" s="35">
        <f t="shared" si="12"/>
        <v>7</v>
      </c>
      <c r="AS27" s="41">
        <f t="shared" si="24"/>
        <v>0</v>
      </c>
      <c r="AT27" s="36">
        <f t="shared" si="13"/>
        <v>12.066666666666666</v>
      </c>
      <c r="AU27" s="40">
        <f t="shared" si="14"/>
        <v>9</v>
      </c>
      <c r="AV27" s="25">
        <v>12</v>
      </c>
      <c r="AW27" s="56">
        <v>12</v>
      </c>
      <c r="AX27" s="25">
        <f t="shared" si="15"/>
        <v>12</v>
      </c>
      <c r="AY27" s="41">
        <f t="shared" si="25"/>
        <v>5</v>
      </c>
      <c r="AZ27" s="27">
        <v>13</v>
      </c>
      <c r="BA27" s="61">
        <v>10.5</v>
      </c>
      <c r="BB27" s="35">
        <f t="shared" si="16"/>
        <v>12.166666666666666</v>
      </c>
      <c r="BC27" s="41">
        <f t="shared" si="26"/>
        <v>4</v>
      </c>
      <c r="BD27" s="36">
        <f t="shared" si="17"/>
        <v>12.5</v>
      </c>
      <c r="BE27" s="39">
        <v>12.5</v>
      </c>
      <c r="BF27" s="36">
        <f>((BH27*1)+(BJ27*1))/2</f>
        <v>7.75</v>
      </c>
      <c r="BG27" s="56">
        <v>6</v>
      </c>
      <c r="BH27" s="27">
        <f t="shared" si="18"/>
        <v>6</v>
      </c>
      <c r="BI27" s="61">
        <v>9.5</v>
      </c>
      <c r="BJ27" s="26">
        <f t="shared" si="27"/>
        <v>9.5</v>
      </c>
      <c r="BK27" s="36">
        <f t="shared" si="19"/>
        <v>6.5</v>
      </c>
      <c r="BL27" s="86">
        <v>6.5</v>
      </c>
      <c r="BM27" s="73">
        <f t="shared" si="20"/>
        <v>6.5</v>
      </c>
      <c r="BN27" s="43">
        <f>SUM((AJ27*5)+(AT27*5)+(BD27*6)+(BF27*2)+(BK27*1))/19</f>
        <v>11.096491228070175</v>
      </c>
      <c r="BO27" s="25">
        <f>SUM((AI27*19)+(BN27*19))/38</f>
        <v>10.328947368421053</v>
      </c>
      <c r="BP27" s="27" t="str">
        <f t="shared" si="28"/>
        <v>Admis</v>
      </c>
      <c r="BQ27" s="53"/>
    </row>
    <row r="28" spans="1:70" s="22" customFormat="1" ht="24.95" customHeight="1">
      <c r="A28" s="48">
        <v>20</v>
      </c>
      <c r="B28" s="45" t="s">
        <v>11</v>
      </c>
      <c r="C28" s="45" t="s">
        <v>12</v>
      </c>
      <c r="D28" s="45" t="s">
        <v>9</v>
      </c>
      <c r="E28" s="46" t="s">
        <v>119</v>
      </c>
      <c r="F28" s="36">
        <f>((I28*3)+(L28*2))/5</f>
        <v>6.5</v>
      </c>
      <c r="G28" s="25">
        <v>4</v>
      </c>
      <c r="H28" s="56">
        <v>10.5</v>
      </c>
      <c r="I28" s="35">
        <f t="shared" si="0"/>
        <v>6.166666666666667</v>
      </c>
      <c r="J28" s="26">
        <v>4</v>
      </c>
      <c r="K28" s="26">
        <v>13</v>
      </c>
      <c r="L28" s="35">
        <f t="shared" si="1"/>
        <v>7</v>
      </c>
      <c r="M28" s="36">
        <f>((P28*3)+(S28*2))/5</f>
        <v>10.533333333333335</v>
      </c>
      <c r="N28" s="25">
        <v>12</v>
      </c>
      <c r="O28" s="56">
        <v>12</v>
      </c>
      <c r="P28" s="35">
        <f t="shared" si="2"/>
        <v>12</v>
      </c>
      <c r="Q28" s="27">
        <v>10</v>
      </c>
      <c r="R28" s="27">
        <v>5</v>
      </c>
      <c r="S28" s="35">
        <f t="shared" si="3"/>
        <v>8.3333333333333339</v>
      </c>
      <c r="T28" s="36">
        <f>((V28*2)+(X28*2)+(Z28*2))/6</f>
        <v>9.6666666666666661</v>
      </c>
      <c r="U28" s="63">
        <v>12.5</v>
      </c>
      <c r="V28" s="27">
        <f t="shared" si="4"/>
        <v>12.5</v>
      </c>
      <c r="W28" s="63">
        <v>11.5</v>
      </c>
      <c r="X28" s="27">
        <f t="shared" si="5"/>
        <v>11.5</v>
      </c>
      <c r="Y28" s="26">
        <v>5</v>
      </c>
      <c r="Z28" s="26">
        <f t="shared" si="6"/>
        <v>5</v>
      </c>
      <c r="AA28" s="37">
        <f>((AC28*1)+(AE28*1))/2</f>
        <v>6.25</v>
      </c>
      <c r="AB28" s="25">
        <v>8</v>
      </c>
      <c r="AC28" s="25">
        <f t="shared" si="21"/>
        <v>8</v>
      </c>
      <c r="AD28" s="73">
        <v>4.5</v>
      </c>
      <c r="AE28" s="25">
        <f t="shared" si="22"/>
        <v>4.5</v>
      </c>
      <c r="AF28" s="37">
        <f t="shared" si="7"/>
        <v>0</v>
      </c>
      <c r="AG28" s="78">
        <v>0</v>
      </c>
      <c r="AH28" s="28">
        <f t="shared" si="8"/>
        <v>0</v>
      </c>
      <c r="AI28" s="74">
        <f>SUM((F28*5)+(M28*5)+(T28*6)+(AA28*2)+(AF28*1))/19</f>
        <v>8.192982456140351</v>
      </c>
      <c r="AJ28" s="36">
        <f t="shared" si="9"/>
        <v>8.7333333333333325</v>
      </c>
      <c r="AK28" s="40">
        <f t="shared" si="10"/>
        <v>5</v>
      </c>
      <c r="AL28" s="25">
        <v>11.5</v>
      </c>
      <c r="AM28" s="56">
        <v>13</v>
      </c>
      <c r="AN28" s="35">
        <f t="shared" si="11"/>
        <v>12</v>
      </c>
      <c r="AO28" s="41">
        <f t="shared" si="23"/>
        <v>5</v>
      </c>
      <c r="AP28" s="26">
        <v>0</v>
      </c>
      <c r="AQ28" s="63">
        <v>11.5</v>
      </c>
      <c r="AR28" s="35">
        <f t="shared" si="12"/>
        <v>3.8333333333333335</v>
      </c>
      <c r="AS28" s="41">
        <f t="shared" si="24"/>
        <v>0</v>
      </c>
      <c r="AT28" s="36">
        <f t="shared" si="13"/>
        <v>11.5</v>
      </c>
      <c r="AU28" s="40">
        <f t="shared" si="14"/>
        <v>9</v>
      </c>
      <c r="AV28" s="25">
        <v>12.5</v>
      </c>
      <c r="AW28" s="56">
        <v>12.5</v>
      </c>
      <c r="AX28" s="25">
        <f t="shared" si="15"/>
        <v>12.5</v>
      </c>
      <c r="AY28" s="41">
        <f t="shared" si="25"/>
        <v>5</v>
      </c>
      <c r="AZ28" s="27">
        <v>10</v>
      </c>
      <c r="BA28" s="61">
        <v>10</v>
      </c>
      <c r="BB28" s="35">
        <f t="shared" si="16"/>
        <v>10</v>
      </c>
      <c r="BC28" s="41">
        <f t="shared" si="26"/>
        <v>4</v>
      </c>
      <c r="BD28" s="36">
        <f t="shared" si="17"/>
        <v>11</v>
      </c>
      <c r="BE28" s="39">
        <v>11</v>
      </c>
      <c r="BF28" s="36">
        <f>((BH28*1)+(BJ28*1))/2</f>
        <v>5.5</v>
      </c>
      <c r="BG28" s="56">
        <v>5</v>
      </c>
      <c r="BH28" s="27">
        <f t="shared" si="18"/>
        <v>5</v>
      </c>
      <c r="BI28" s="61">
        <v>6</v>
      </c>
      <c r="BJ28" s="26">
        <f t="shared" si="27"/>
        <v>6</v>
      </c>
      <c r="BK28" s="36">
        <f t="shared" si="19"/>
        <v>9.5</v>
      </c>
      <c r="BL28" s="86">
        <v>9.5</v>
      </c>
      <c r="BM28" s="73">
        <f t="shared" si="20"/>
        <v>9.5</v>
      </c>
      <c r="BN28" s="43">
        <f>SUM((AJ28*5)+(AT28*5)+(BD28*6)+(BF28*2)+(BK28*1))/19</f>
        <v>9.8771929824561404</v>
      </c>
      <c r="BO28" s="25">
        <f>SUM((AI28*19)+(BN28*19))/38</f>
        <v>9.0350877192982448</v>
      </c>
      <c r="BP28" s="27" t="str">
        <f t="shared" si="28"/>
        <v>Ajourné</v>
      </c>
      <c r="BQ28" s="53"/>
    </row>
    <row r="29" spans="1:70" s="22" customFormat="1" ht="24.95" customHeight="1">
      <c r="A29" s="48">
        <v>21</v>
      </c>
      <c r="B29" s="45" t="s">
        <v>31</v>
      </c>
      <c r="C29" s="45" t="s">
        <v>32</v>
      </c>
      <c r="D29" s="45" t="s">
        <v>10</v>
      </c>
      <c r="E29" s="47" t="s">
        <v>142</v>
      </c>
      <c r="F29" s="36">
        <f>((I29*3)+(L29*2))/5</f>
        <v>10.8</v>
      </c>
      <c r="G29" s="99">
        <v>11</v>
      </c>
      <c r="H29" s="56">
        <v>13</v>
      </c>
      <c r="I29" s="35">
        <f t="shared" si="0"/>
        <v>11.666666666666666</v>
      </c>
      <c r="J29" s="26">
        <v>10</v>
      </c>
      <c r="K29" s="26">
        <v>8.5</v>
      </c>
      <c r="L29" s="35">
        <f t="shared" si="1"/>
        <v>9.5</v>
      </c>
      <c r="M29" s="36">
        <f>((P29*3)+(S29*2))/5</f>
        <v>8.2666666666666657</v>
      </c>
      <c r="N29" s="25">
        <v>11</v>
      </c>
      <c r="O29" s="56">
        <v>0</v>
      </c>
      <c r="P29" s="35">
        <f t="shared" si="2"/>
        <v>7.333333333333333</v>
      </c>
      <c r="Q29" s="99">
        <v>12</v>
      </c>
      <c r="R29" s="27">
        <v>5</v>
      </c>
      <c r="S29" s="35">
        <f t="shared" si="3"/>
        <v>9.6666666666666661</v>
      </c>
      <c r="T29" s="36">
        <f>((V29*2)+(X29*2)+(Z29*2))/6</f>
        <v>9.8333333333333339</v>
      </c>
      <c r="U29" s="107">
        <v>11.5</v>
      </c>
      <c r="V29" s="27">
        <f t="shared" si="4"/>
        <v>11.5</v>
      </c>
      <c r="W29" s="107">
        <v>12</v>
      </c>
      <c r="X29" s="27">
        <f t="shared" si="5"/>
        <v>12</v>
      </c>
      <c r="Y29" s="101">
        <v>6</v>
      </c>
      <c r="Z29" s="26">
        <f t="shared" si="6"/>
        <v>6</v>
      </c>
      <c r="AA29" s="37">
        <f>((AC29*1)+(AE29*1))/2</f>
        <v>9.25</v>
      </c>
      <c r="AB29" s="99">
        <v>11</v>
      </c>
      <c r="AC29" s="25">
        <f t="shared" si="21"/>
        <v>11</v>
      </c>
      <c r="AD29" s="73">
        <v>7.5</v>
      </c>
      <c r="AE29" s="25">
        <f t="shared" si="22"/>
        <v>7.5</v>
      </c>
      <c r="AF29" s="37">
        <f t="shared" si="7"/>
        <v>0</v>
      </c>
      <c r="AG29" s="78">
        <v>0</v>
      </c>
      <c r="AH29" s="28">
        <v>0</v>
      </c>
      <c r="AI29" s="74">
        <f>SUM((F29*5)+(M29*5)+(T29*6)+(AA29*2)+(AF29*1))/19</f>
        <v>9.0964912280701746</v>
      </c>
      <c r="AJ29" s="36">
        <f t="shared" si="9"/>
        <v>10.3</v>
      </c>
      <c r="AK29" s="40">
        <f t="shared" si="10"/>
        <v>9</v>
      </c>
      <c r="AL29" s="25">
        <v>12</v>
      </c>
      <c r="AM29" s="56">
        <v>15.5</v>
      </c>
      <c r="AN29" s="35">
        <f t="shared" si="11"/>
        <v>13.166666666666666</v>
      </c>
      <c r="AO29" s="41">
        <f t="shared" si="23"/>
        <v>5</v>
      </c>
      <c r="AP29" s="26">
        <v>5</v>
      </c>
      <c r="AQ29" s="63">
        <v>8</v>
      </c>
      <c r="AR29" s="35">
        <f t="shared" si="12"/>
        <v>6</v>
      </c>
      <c r="AS29" s="41">
        <f t="shared" si="24"/>
        <v>0</v>
      </c>
      <c r="AT29" s="36">
        <f t="shared" si="13"/>
        <v>11.733333333333334</v>
      </c>
      <c r="AU29" s="40">
        <f t="shared" si="14"/>
        <v>9</v>
      </c>
      <c r="AV29" s="25">
        <v>12</v>
      </c>
      <c r="AW29" s="56">
        <v>12</v>
      </c>
      <c r="AX29" s="25">
        <f t="shared" si="15"/>
        <v>12</v>
      </c>
      <c r="AY29" s="41">
        <f t="shared" si="25"/>
        <v>5</v>
      </c>
      <c r="AZ29" s="27">
        <v>13</v>
      </c>
      <c r="BA29" s="61">
        <v>8</v>
      </c>
      <c r="BB29" s="35">
        <f t="shared" si="16"/>
        <v>11.333333333333334</v>
      </c>
      <c r="BC29" s="41">
        <f t="shared" si="26"/>
        <v>4</v>
      </c>
      <c r="BD29" s="36">
        <f t="shared" si="17"/>
        <v>11</v>
      </c>
      <c r="BE29" s="39">
        <v>11</v>
      </c>
      <c r="BF29" s="36">
        <f>((BH29*1)+(BJ29*1))/2</f>
        <v>7.25</v>
      </c>
      <c r="BG29" s="56">
        <v>8</v>
      </c>
      <c r="BH29" s="27">
        <f t="shared" si="18"/>
        <v>8</v>
      </c>
      <c r="BI29" s="61">
        <v>6.5</v>
      </c>
      <c r="BJ29" s="26">
        <f t="shared" si="27"/>
        <v>6.5</v>
      </c>
      <c r="BK29" s="36">
        <f t="shared" si="19"/>
        <v>10</v>
      </c>
      <c r="BL29" s="86">
        <v>10</v>
      </c>
      <c r="BM29" s="73">
        <f t="shared" si="20"/>
        <v>10</v>
      </c>
      <c r="BN29" s="43">
        <f>SUM((AJ29*5)+(AT29*5)+(BD29*6)+(BF29*2)+(BK29*1))/19</f>
        <v>10.561403508771932</v>
      </c>
      <c r="BO29" s="25">
        <f>SUM((AI29*19)+(BN29*19))/38</f>
        <v>9.8289473684210531</v>
      </c>
      <c r="BP29" s="27" t="str">
        <f t="shared" si="28"/>
        <v>Ajourné</v>
      </c>
      <c r="BQ29" s="53"/>
    </row>
    <row r="30" spans="1:70" s="22" customFormat="1" ht="24.95" customHeight="1">
      <c r="A30" s="48">
        <v>22</v>
      </c>
      <c r="B30" s="95" t="s">
        <v>120</v>
      </c>
      <c r="C30" s="95" t="s">
        <v>121</v>
      </c>
      <c r="D30" s="95" t="s">
        <v>19</v>
      </c>
      <c r="E30" s="47" t="s">
        <v>142</v>
      </c>
      <c r="F30" s="36">
        <f>((I30*3)+(L30*2))/5</f>
        <v>8.6333333333333346</v>
      </c>
      <c r="G30" s="25">
        <v>5</v>
      </c>
      <c r="H30" s="56">
        <v>12.5</v>
      </c>
      <c r="I30" s="35">
        <f t="shared" ref="I30:I47" si="29">SUM(((G30*2)+H30)/3)</f>
        <v>7.5</v>
      </c>
      <c r="J30" s="26">
        <v>13</v>
      </c>
      <c r="K30" s="26">
        <v>5</v>
      </c>
      <c r="L30" s="35">
        <f t="shared" ref="L30:L47" si="30">SUM(((J30*2)+K30)/3)</f>
        <v>10.333333333333334</v>
      </c>
      <c r="M30" s="36">
        <f>((P30*3)+(S30*2))/5</f>
        <v>11.6</v>
      </c>
      <c r="N30" s="25">
        <v>12</v>
      </c>
      <c r="O30" s="56">
        <v>12</v>
      </c>
      <c r="P30" s="35">
        <f t="shared" ref="P30:P47" si="31">SUM(((N30*2)+O30)/3)</f>
        <v>12</v>
      </c>
      <c r="Q30" s="27">
        <v>11</v>
      </c>
      <c r="R30" s="27">
        <v>11</v>
      </c>
      <c r="S30" s="35">
        <f t="shared" ref="S30:S47" si="32">SUM(((Q30*2)+R30)/3)</f>
        <v>11</v>
      </c>
      <c r="T30" s="36">
        <f>((V30*2)+(X30*2)+(Z30*2))/6</f>
        <v>11.166666666666666</v>
      </c>
      <c r="U30" s="63">
        <v>12</v>
      </c>
      <c r="V30" s="27">
        <f t="shared" ref="V30:V47" si="33">U30</f>
        <v>12</v>
      </c>
      <c r="W30" s="63">
        <v>9</v>
      </c>
      <c r="X30" s="27">
        <f t="shared" ref="X30:X47" si="34">W30</f>
        <v>9</v>
      </c>
      <c r="Y30" s="26">
        <v>12.5</v>
      </c>
      <c r="Z30" s="26">
        <f t="shared" ref="Z30:Z47" si="35">Y30</f>
        <v>12.5</v>
      </c>
      <c r="AA30" s="37">
        <f>((AC30*1)+(AE30*1))/2</f>
        <v>11</v>
      </c>
      <c r="AB30" s="25">
        <v>13</v>
      </c>
      <c r="AC30" s="25">
        <f t="shared" si="21"/>
        <v>13</v>
      </c>
      <c r="AD30" s="73">
        <v>9</v>
      </c>
      <c r="AE30" s="25">
        <f t="shared" ref="AE30:AE47" si="36">AD30</f>
        <v>9</v>
      </c>
      <c r="AF30" s="37">
        <f t="shared" ref="AF30:AF47" si="37">((AH30*1))</f>
        <v>13</v>
      </c>
      <c r="AG30" s="78">
        <v>13</v>
      </c>
      <c r="AH30" s="28">
        <f t="shared" ref="AH30:AH47" si="38">AG30</f>
        <v>13</v>
      </c>
      <c r="AI30" s="74">
        <f>SUM((F30*5)+(M30*5)+(T30*6)+(AA30*2)+(AF30*1))/19</f>
        <v>10.692982456140351</v>
      </c>
      <c r="AJ30" s="36">
        <f t="shared" ref="AJ30:AJ47" si="39">((AN30*3)+(AR30*2))/5</f>
        <v>10.933333333333334</v>
      </c>
      <c r="AK30" s="40">
        <f t="shared" ref="AK30:AK47" si="40">IF(AJ30&gt;=10,9,AO30+AS30)</f>
        <v>9</v>
      </c>
      <c r="AL30" s="25">
        <v>13</v>
      </c>
      <c r="AM30" s="56">
        <v>16</v>
      </c>
      <c r="AN30" s="35">
        <f t="shared" ref="AN30:AN47" si="41">SUM(((AL30*2)+AM30)/3)</f>
        <v>14</v>
      </c>
      <c r="AO30" s="41">
        <f t="shared" ref="AO30:AO47" si="42">IF(AN30&gt;= 10,5,0)</f>
        <v>5</v>
      </c>
      <c r="AP30" s="26">
        <v>3</v>
      </c>
      <c r="AQ30" s="63">
        <v>13</v>
      </c>
      <c r="AR30" s="35">
        <f t="shared" ref="AR30:AR47" si="43">SUM(((AP30*2)+AQ30)/3)</f>
        <v>6.333333333333333</v>
      </c>
      <c r="AS30" s="41">
        <f t="shared" ref="AS30:AS47" si="44">IF(AR30&gt;= 10,4,0)</f>
        <v>0</v>
      </c>
      <c r="AT30" s="36">
        <f t="shared" ref="AT30:AT47" si="45">((AX30*3)+(BB30*2))/5</f>
        <v>11.4</v>
      </c>
      <c r="AU30" s="40">
        <f t="shared" ref="AU30:AU47" si="46">IF(AT30&gt;=10,9,AY30+BC30)</f>
        <v>9</v>
      </c>
      <c r="AV30" s="25">
        <v>13</v>
      </c>
      <c r="AW30" s="56">
        <v>13</v>
      </c>
      <c r="AX30" s="25">
        <f t="shared" ref="AX30:AX47" si="47">SUM(((AV30*2)+AW30)/3)</f>
        <v>13</v>
      </c>
      <c r="AY30" s="41">
        <f t="shared" ref="AY30:AY47" si="48">IF(AX30&gt;= 10,5,0)</f>
        <v>5</v>
      </c>
      <c r="AZ30" s="27">
        <v>10</v>
      </c>
      <c r="BA30" s="61">
        <v>7</v>
      </c>
      <c r="BB30" s="35">
        <f t="shared" ref="BB30:BB47" si="49">SUM(((AZ30*2)+BA30)/3)</f>
        <v>9</v>
      </c>
      <c r="BC30" s="41">
        <f t="shared" ref="BC30:BC47" si="50">IF(BB30&gt;= 10,4,0)</f>
        <v>0</v>
      </c>
      <c r="BD30" s="36">
        <f t="shared" ref="BD30:BD47" si="51">((BE30*6))/6</f>
        <v>12</v>
      </c>
      <c r="BE30" s="39">
        <v>12</v>
      </c>
      <c r="BF30" s="36">
        <f>((BH30*1)+(BJ30*1))/2</f>
        <v>6.5</v>
      </c>
      <c r="BG30" s="56">
        <v>8</v>
      </c>
      <c r="BH30" s="27">
        <f t="shared" ref="BH30:BH47" si="52">BG30</f>
        <v>8</v>
      </c>
      <c r="BI30" s="61">
        <v>5</v>
      </c>
      <c r="BJ30" s="26">
        <f t="shared" ref="BJ30:BJ47" si="53">BI30</f>
        <v>5</v>
      </c>
      <c r="BK30" s="36">
        <f t="shared" ref="BK30:BK47" si="54">(BM30*1)/1</f>
        <v>10.5</v>
      </c>
      <c r="BL30" s="86">
        <v>10.5</v>
      </c>
      <c r="BM30" s="73">
        <f t="shared" ref="BM30:BM47" si="55">BL30</f>
        <v>10.5</v>
      </c>
      <c r="BN30" s="43">
        <f>SUM((AJ30*5)+(AT30*5)+(BD30*6)+(BF30*2)+(BK30*1))/19</f>
        <v>10.903508771929825</v>
      </c>
      <c r="BO30" s="25">
        <f>SUM((AI30*19)+(BN30*19))/38</f>
        <v>10.798245614035089</v>
      </c>
      <c r="BP30" s="27" t="str">
        <f t="shared" si="28"/>
        <v>Admis</v>
      </c>
      <c r="BQ30" s="51"/>
    </row>
    <row r="31" spans="1:70" s="22" customFormat="1" ht="24.95" customHeight="1">
      <c r="A31" s="48">
        <v>23</v>
      </c>
      <c r="B31" s="49" t="s">
        <v>122</v>
      </c>
      <c r="C31" s="49" t="s">
        <v>123</v>
      </c>
      <c r="D31" s="49" t="s">
        <v>124</v>
      </c>
      <c r="E31" s="47" t="s">
        <v>142</v>
      </c>
      <c r="F31" s="36">
        <f>((I31*3)+(L31*2))/5</f>
        <v>7.7</v>
      </c>
      <c r="G31" s="25">
        <v>10</v>
      </c>
      <c r="H31" s="56">
        <v>12.5</v>
      </c>
      <c r="I31" s="35">
        <f t="shared" si="29"/>
        <v>10.833333333333334</v>
      </c>
      <c r="J31" s="26">
        <v>3.5</v>
      </c>
      <c r="K31" s="26">
        <v>2</v>
      </c>
      <c r="L31" s="35">
        <f t="shared" si="30"/>
        <v>3</v>
      </c>
      <c r="M31" s="36">
        <f>((P31*3)+(S31*2))/5</f>
        <v>11.666666666666666</v>
      </c>
      <c r="N31" s="25">
        <v>12</v>
      </c>
      <c r="O31" s="56">
        <v>11</v>
      </c>
      <c r="P31" s="35">
        <f t="shared" si="31"/>
        <v>11.666666666666666</v>
      </c>
      <c r="Q31" s="27">
        <v>12</v>
      </c>
      <c r="R31" s="27">
        <v>11</v>
      </c>
      <c r="S31" s="35">
        <f t="shared" si="32"/>
        <v>11.666666666666666</v>
      </c>
      <c r="T31" s="36">
        <f>((V31*2)+(X31*2)+(Z31*2))/6</f>
        <v>10.5</v>
      </c>
      <c r="U31" s="63">
        <v>14.5</v>
      </c>
      <c r="V31" s="27">
        <f t="shared" si="33"/>
        <v>14.5</v>
      </c>
      <c r="W31" s="63">
        <v>10</v>
      </c>
      <c r="X31" s="27">
        <f t="shared" si="34"/>
        <v>10</v>
      </c>
      <c r="Y31" s="26">
        <v>7</v>
      </c>
      <c r="Z31" s="26">
        <f t="shared" si="35"/>
        <v>7</v>
      </c>
      <c r="AA31" s="37">
        <f>((AC31*1)+(AE31*1))/2</f>
        <v>10.75</v>
      </c>
      <c r="AB31" s="25">
        <v>12</v>
      </c>
      <c r="AC31" s="25">
        <f t="shared" si="21"/>
        <v>12</v>
      </c>
      <c r="AD31" s="73">
        <v>9.5</v>
      </c>
      <c r="AE31" s="25">
        <f t="shared" si="36"/>
        <v>9.5</v>
      </c>
      <c r="AF31" s="37">
        <f t="shared" si="37"/>
        <v>13</v>
      </c>
      <c r="AG31" s="78">
        <v>13</v>
      </c>
      <c r="AH31" s="28">
        <f t="shared" si="38"/>
        <v>13</v>
      </c>
      <c r="AI31" s="74">
        <f>SUM((F31*5)+(M31*5)+(T31*6)+(AA31*2)+(AF31*1))/19</f>
        <v>10.228070175438596</v>
      </c>
      <c r="AJ31" s="36">
        <f t="shared" si="39"/>
        <v>10.733333333333334</v>
      </c>
      <c r="AK31" s="40">
        <f t="shared" si="40"/>
        <v>9</v>
      </c>
      <c r="AL31" s="25">
        <v>11.5</v>
      </c>
      <c r="AM31" s="56">
        <v>14</v>
      </c>
      <c r="AN31" s="35">
        <f t="shared" si="41"/>
        <v>12.333333333333334</v>
      </c>
      <c r="AO31" s="41">
        <f t="shared" si="42"/>
        <v>5</v>
      </c>
      <c r="AP31" s="26">
        <v>6</v>
      </c>
      <c r="AQ31" s="63">
        <v>13</v>
      </c>
      <c r="AR31" s="35">
        <f t="shared" si="43"/>
        <v>8.3333333333333339</v>
      </c>
      <c r="AS31" s="41">
        <f t="shared" si="44"/>
        <v>0</v>
      </c>
      <c r="AT31" s="36">
        <f t="shared" si="45"/>
        <v>12.566666666666666</v>
      </c>
      <c r="AU31" s="40">
        <f t="shared" si="46"/>
        <v>9</v>
      </c>
      <c r="AV31" s="25">
        <v>12.5</v>
      </c>
      <c r="AW31" s="56">
        <v>12.5</v>
      </c>
      <c r="AX31" s="25">
        <f t="shared" si="47"/>
        <v>12.5</v>
      </c>
      <c r="AY31" s="41">
        <f t="shared" si="48"/>
        <v>5</v>
      </c>
      <c r="AZ31" s="27">
        <v>14</v>
      </c>
      <c r="BA31" s="61">
        <v>10</v>
      </c>
      <c r="BB31" s="35">
        <f t="shared" si="49"/>
        <v>12.666666666666666</v>
      </c>
      <c r="BC31" s="41">
        <f t="shared" si="50"/>
        <v>4</v>
      </c>
      <c r="BD31" s="36">
        <f t="shared" si="51"/>
        <v>13</v>
      </c>
      <c r="BE31" s="39">
        <v>13</v>
      </c>
      <c r="BF31" s="36">
        <f>((BH31*1)+(BJ31*1))/2</f>
        <v>9.75</v>
      </c>
      <c r="BG31" s="56">
        <v>13</v>
      </c>
      <c r="BH31" s="27">
        <f t="shared" si="52"/>
        <v>13</v>
      </c>
      <c r="BI31" s="61">
        <v>6.5</v>
      </c>
      <c r="BJ31" s="26">
        <f t="shared" si="53"/>
        <v>6.5</v>
      </c>
      <c r="BK31" s="36">
        <f t="shared" si="54"/>
        <v>9</v>
      </c>
      <c r="BL31" s="86">
        <v>9</v>
      </c>
      <c r="BM31" s="73">
        <f t="shared" si="55"/>
        <v>9</v>
      </c>
      <c r="BN31" s="43">
        <f>SUM((AJ31*5)+(AT31*5)+(BD31*6)+(BF31*2)+(BK31*1))/19</f>
        <v>11.736842105263158</v>
      </c>
      <c r="BO31" s="25">
        <f>SUM((AI31*19)+(BN31*19))/38</f>
        <v>10.982456140350877</v>
      </c>
      <c r="BP31" s="27" t="s">
        <v>261</v>
      </c>
      <c r="BQ31" s="51" t="s">
        <v>257</v>
      </c>
    </row>
    <row r="32" spans="1:70" s="22" customFormat="1" ht="24.95" customHeight="1">
      <c r="A32" s="48">
        <v>24</v>
      </c>
      <c r="B32" s="95" t="s">
        <v>125</v>
      </c>
      <c r="C32" s="95" t="s">
        <v>126</v>
      </c>
      <c r="D32" s="95" t="s">
        <v>127</v>
      </c>
      <c r="E32" s="47" t="s">
        <v>142</v>
      </c>
      <c r="F32" s="36">
        <f>((I32*3)+(L32*2))/5</f>
        <v>8.4333333333333336</v>
      </c>
      <c r="G32" s="25">
        <v>5</v>
      </c>
      <c r="H32" s="56">
        <v>11.5</v>
      </c>
      <c r="I32" s="35">
        <f t="shared" si="29"/>
        <v>7.166666666666667</v>
      </c>
      <c r="J32" s="26">
        <v>10</v>
      </c>
      <c r="K32" s="26">
        <v>11</v>
      </c>
      <c r="L32" s="35">
        <f t="shared" si="30"/>
        <v>10.333333333333334</v>
      </c>
      <c r="M32" s="36">
        <f>((P32*3)+(S32*2))/5</f>
        <v>10.933333333333334</v>
      </c>
      <c r="N32" s="25">
        <v>12</v>
      </c>
      <c r="O32" s="56">
        <v>10</v>
      </c>
      <c r="P32" s="35">
        <f t="shared" si="31"/>
        <v>11.333333333333334</v>
      </c>
      <c r="Q32" s="27">
        <v>10</v>
      </c>
      <c r="R32" s="27">
        <v>11</v>
      </c>
      <c r="S32" s="35">
        <f t="shared" si="32"/>
        <v>10.333333333333334</v>
      </c>
      <c r="T32" s="36">
        <f>((V32*2)+(X32*2)+(Z32*2))/6</f>
        <v>9.3333333333333339</v>
      </c>
      <c r="U32" s="63">
        <v>12</v>
      </c>
      <c r="V32" s="27">
        <f t="shared" si="33"/>
        <v>12</v>
      </c>
      <c r="W32" s="63">
        <v>12</v>
      </c>
      <c r="X32" s="27">
        <f t="shared" si="34"/>
        <v>12</v>
      </c>
      <c r="Y32" s="26">
        <v>4</v>
      </c>
      <c r="Z32" s="26">
        <f t="shared" si="35"/>
        <v>4</v>
      </c>
      <c r="AA32" s="37">
        <f>((AC32*1)+(AE32*1))/2</f>
        <v>7.5</v>
      </c>
      <c r="AB32" s="25">
        <v>7</v>
      </c>
      <c r="AC32" s="25">
        <f t="shared" si="21"/>
        <v>7</v>
      </c>
      <c r="AD32" s="73">
        <v>8</v>
      </c>
      <c r="AE32" s="25">
        <f t="shared" si="36"/>
        <v>8</v>
      </c>
      <c r="AF32" s="37">
        <f t="shared" si="37"/>
        <v>15</v>
      </c>
      <c r="AG32" s="78">
        <v>15</v>
      </c>
      <c r="AH32" s="28">
        <f t="shared" si="38"/>
        <v>15</v>
      </c>
      <c r="AI32" s="74">
        <f>SUM((F32*5)+(M32*5)+(T32*6)+(AA32*2)+(AF32*1))/19</f>
        <v>9.6228070175438596</v>
      </c>
      <c r="AJ32" s="36">
        <f t="shared" si="39"/>
        <v>11.1</v>
      </c>
      <c r="AK32" s="40">
        <f t="shared" si="40"/>
        <v>9</v>
      </c>
      <c r="AL32" s="25">
        <v>12</v>
      </c>
      <c r="AM32" s="56">
        <v>14.5</v>
      </c>
      <c r="AN32" s="35">
        <f t="shared" si="41"/>
        <v>12.833333333333334</v>
      </c>
      <c r="AO32" s="41">
        <f t="shared" si="42"/>
        <v>5</v>
      </c>
      <c r="AP32" s="26">
        <v>6</v>
      </c>
      <c r="AQ32" s="63">
        <v>13.5</v>
      </c>
      <c r="AR32" s="35">
        <f t="shared" si="43"/>
        <v>8.5</v>
      </c>
      <c r="AS32" s="41">
        <f t="shared" si="44"/>
        <v>0</v>
      </c>
      <c r="AT32" s="36">
        <f t="shared" si="45"/>
        <v>11.2</v>
      </c>
      <c r="AU32" s="40">
        <f t="shared" si="46"/>
        <v>9</v>
      </c>
      <c r="AV32" s="25">
        <v>12</v>
      </c>
      <c r="AW32" s="56">
        <v>12</v>
      </c>
      <c r="AX32" s="25">
        <f t="shared" si="47"/>
        <v>12</v>
      </c>
      <c r="AY32" s="41">
        <f t="shared" si="48"/>
        <v>5</v>
      </c>
      <c r="AZ32" s="27">
        <v>10</v>
      </c>
      <c r="BA32" s="61">
        <v>10</v>
      </c>
      <c r="BB32" s="35">
        <f t="shared" si="49"/>
        <v>10</v>
      </c>
      <c r="BC32" s="41">
        <f t="shared" si="50"/>
        <v>4</v>
      </c>
      <c r="BD32" s="36">
        <f t="shared" si="51"/>
        <v>11</v>
      </c>
      <c r="BE32" s="39">
        <v>11</v>
      </c>
      <c r="BF32" s="36">
        <f>((BH32*1)+(BJ32*1))/2</f>
        <v>9</v>
      </c>
      <c r="BG32" s="56">
        <v>11</v>
      </c>
      <c r="BH32" s="27">
        <f t="shared" si="52"/>
        <v>11</v>
      </c>
      <c r="BI32" s="61">
        <v>7</v>
      </c>
      <c r="BJ32" s="26">
        <f t="shared" si="53"/>
        <v>7</v>
      </c>
      <c r="BK32" s="36">
        <f t="shared" si="54"/>
        <v>9</v>
      </c>
      <c r="BL32" s="86">
        <v>9</v>
      </c>
      <c r="BM32" s="73">
        <f t="shared" si="55"/>
        <v>9</v>
      </c>
      <c r="BN32" s="43">
        <f>SUM((AJ32*5)+(AT32*5)+(BD32*6)+(BF32*2)+(BK32*1))/19</f>
        <v>10.763157894736842</v>
      </c>
      <c r="BO32" s="25">
        <f>SUM((AI32*19)+(BN32*19))/38</f>
        <v>10.192982456140351</v>
      </c>
      <c r="BP32" s="27" t="str">
        <f t="shared" si="28"/>
        <v>Admis</v>
      </c>
      <c r="BQ32" s="51"/>
    </row>
    <row r="33" spans="1:69" s="22" customFormat="1" ht="24.95" customHeight="1">
      <c r="A33" s="48">
        <v>25</v>
      </c>
      <c r="B33" s="45" t="s">
        <v>33</v>
      </c>
      <c r="C33" s="45" t="s">
        <v>34</v>
      </c>
      <c r="D33" s="45" t="s">
        <v>35</v>
      </c>
      <c r="E33" s="47" t="s">
        <v>142</v>
      </c>
      <c r="F33" s="36">
        <f>((I33*3)+(L33*2))/5</f>
        <v>2.8</v>
      </c>
      <c r="G33" s="25">
        <v>4</v>
      </c>
      <c r="H33" s="56">
        <v>0</v>
      </c>
      <c r="I33" s="35">
        <f t="shared" si="29"/>
        <v>2.6666666666666665</v>
      </c>
      <c r="J33" s="26">
        <v>4.5</v>
      </c>
      <c r="K33" s="26">
        <v>0</v>
      </c>
      <c r="L33" s="35">
        <f t="shared" si="30"/>
        <v>3</v>
      </c>
      <c r="M33" s="36">
        <f>((P33*3)+(S33*2))/5</f>
        <v>8.2666666666666675</v>
      </c>
      <c r="N33" s="25">
        <v>10</v>
      </c>
      <c r="O33" s="56">
        <v>12</v>
      </c>
      <c r="P33" s="35">
        <f t="shared" si="31"/>
        <v>10.666666666666666</v>
      </c>
      <c r="Q33" s="27">
        <v>7</v>
      </c>
      <c r="R33" s="27">
        <v>0</v>
      </c>
      <c r="S33" s="35">
        <f t="shared" si="32"/>
        <v>4.666666666666667</v>
      </c>
      <c r="T33" s="36">
        <f>((V33*2)+(X33*2)+(Z33*2))/6</f>
        <v>7.833333333333333</v>
      </c>
      <c r="U33" s="63">
        <v>11.5</v>
      </c>
      <c r="V33" s="27">
        <f t="shared" si="33"/>
        <v>11.5</v>
      </c>
      <c r="W33" s="63">
        <v>10</v>
      </c>
      <c r="X33" s="27">
        <f t="shared" si="34"/>
        <v>10</v>
      </c>
      <c r="Y33" s="26">
        <v>2</v>
      </c>
      <c r="Z33" s="26">
        <f t="shared" si="35"/>
        <v>2</v>
      </c>
      <c r="AA33" s="37">
        <f>((AC33*1)+(AE33*1))/2</f>
        <v>10</v>
      </c>
      <c r="AB33" s="25">
        <v>13</v>
      </c>
      <c r="AC33" s="25">
        <f t="shared" si="21"/>
        <v>13</v>
      </c>
      <c r="AD33" s="73">
        <v>7</v>
      </c>
      <c r="AE33" s="25">
        <f t="shared" si="36"/>
        <v>7</v>
      </c>
      <c r="AF33" s="37">
        <f t="shared" si="37"/>
        <v>0</v>
      </c>
      <c r="AG33" s="78">
        <v>0</v>
      </c>
      <c r="AH33" s="28">
        <f t="shared" si="38"/>
        <v>0</v>
      </c>
      <c r="AI33" s="74">
        <f>SUM((F33*5)+(M33*5)+(T33*6)+(AA33*2)+(AF33*1))/19</f>
        <v>6.4385964912280711</v>
      </c>
      <c r="AJ33" s="36">
        <f t="shared" si="39"/>
        <v>9.9666666666666668</v>
      </c>
      <c r="AK33" s="40">
        <f t="shared" si="40"/>
        <v>5</v>
      </c>
      <c r="AL33" s="25">
        <v>12</v>
      </c>
      <c r="AM33" s="56">
        <v>14.5</v>
      </c>
      <c r="AN33" s="35">
        <f t="shared" si="41"/>
        <v>12.833333333333334</v>
      </c>
      <c r="AO33" s="41">
        <f t="shared" si="42"/>
        <v>5</v>
      </c>
      <c r="AP33" s="26">
        <v>3.5</v>
      </c>
      <c r="AQ33" s="63">
        <v>10</v>
      </c>
      <c r="AR33" s="35">
        <f t="shared" si="43"/>
        <v>5.666666666666667</v>
      </c>
      <c r="AS33" s="41">
        <f t="shared" si="44"/>
        <v>0</v>
      </c>
      <c r="AT33" s="36">
        <f t="shared" si="45"/>
        <v>10.466666666666665</v>
      </c>
      <c r="AU33" s="40">
        <f t="shared" si="46"/>
        <v>9</v>
      </c>
      <c r="AV33" s="25">
        <v>11</v>
      </c>
      <c r="AW33" s="56">
        <v>11</v>
      </c>
      <c r="AX33" s="25">
        <f t="shared" si="47"/>
        <v>11</v>
      </c>
      <c r="AY33" s="41">
        <f t="shared" si="48"/>
        <v>5</v>
      </c>
      <c r="AZ33" s="27">
        <v>10</v>
      </c>
      <c r="BA33" s="61">
        <v>9</v>
      </c>
      <c r="BB33" s="35">
        <f t="shared" si="49"/>
        <v>9.6666666666666661</v>
      </c>
      <c r="BC33" s="41">
        <f t="shared" si="50"/>
        <v>0</v>
      </c>
      <c r="BD33" s="36">
        <f t="shared" si="51"/>
        <v>12</v>
      </c>
      <c r="BE33" s="39">
        <v>12</v>
      </c>
      <c r="BF33" s="36">
        <f>((BH33*1)+(BJ33*1))/2</f>
        <v>8.25</v>
      </c>
      <c r="BG33" s="56">
        <v>10</v>
      </c>
      <c r="BH33" s="27">
        <f t="shared" si="52"/>
        <v>10</v>
      </c>
      <c r="BI33" s="61">
        <v>6.5</v>
      </c>
      <c r="BJ33" s="26">
        <f t="shared" si="53"/>
        <v>6.5</v>
      </c>
      <c r="BK33" s="36">
        <f t="shared" si="54"/>
        <v>12</v>
      </c>
      <c r="BL33" s="86">
        <v>12</v>
      </c>
      <c r="BM33" s="73">
        <f t="shared" si="55"/>
        <v>12</v>
      </c>
      <c r="BN33" s="43">
        <f>SUM((AJ33*5)+(AT33*5)+(BD33*6)+(BF33*2)+(BK33*1))/19</f>
        <v>10.666666666666666</v>
      </c>
      <c r="BO33" s="25">
        <f>SUM((AI33*19)+(BN33*19))/38</f>
        <v>8.5526315789473681</v>
      </c>
      <c r="BP33" s="27" t="str">
        <f t="shared" si="28"/>
        <v>Ajourné</v>
      </c>
      <c r="BQ33" s="53"/>
    </row>
    <row r="34" spans="1:69" s="22" customFormat="1" ht="24.95" customHeight="1">
      <c r="A34" s="48">
        <v>26</v>
      </c>
      <c r="B34" s="49" t="s">
        <v>128</v>
      </c>
      <c r="C34" s="49" t="s">
        <v>129</v>
      </c>
      <c r="D34" s="49" t="s">
        <v>118</v>
      </c>
      <c r="E34" s="47" t="s">
        <v>142</v>
      </c>
      <c r="F34" s="36">
        <f>((I34*3)+(L34*2))/5</f>
        <v>0</v>
      </c>
      <c r="G34" s="25">
        <v>0</v>
      </c>
      <c r="H34" s="56">
        <v>0</v>
      </c>
      <c r="I34" s="35">
        <f t="shared" si="29"/>
        <v>0</v>
      </c>
      <c r="J34" s="26">
        <v>0</v>
      </c>
      <c r="K34" s="26">
        <v>0</v>
      </c>
      <c r="L34" s="35">
        <f t="shared" si="30"/>
        <v>0</v>
      </c>
      <c r="M34" s="36">
        <f>((P34*3)+(S34*2))/5</f>
        <v>0</v>
      </c>
      <c r="N34" s="25">
        <v>0</v>
      </c>
      <c r="O34" s="56">
        <v>0</v>
      </c>
      <c r="P34" s="35">
        <f t="shared" si="31"/>
        <v>0</v>
      </c>
      <c r="Q34" s="27">
        <v>0</v>
      </c>
      <c r="R34" s="27">
        <v>0</v>
      </c>
      <c r="S34" s="35">
        <f t="shared" si="32"/>
        <v>0</v>
      </c>
      <c r="T34" s="36">
        <f>((V34*2)+(X34*2)+(Z34*2))/6</f>
        <v>0</v>
      </c>
      <c r="U34" s="63">
        <v>0</v>
      </c>
      <c r="V34" s="27">
        <f t="shared" si="33"/>
        <v>0</v>
      </c>
      <c r="W34" s="63">
        <v>0</v>
      </c>
      <c r="X34" s="27">
        <f t="shared" si="34"/>
        <v>0</v>
      </c>
      <c r="Y34" s="26">
        <v>0</v>
      </c>
      <c r="Z34" s="26">
        <f t="shared" si="35"/>
        <v>0</v>
      </c>
      <c r="AA34" s="37">
        <f>((AC34*1)+(AE34*1))/2</f>
        <v>0</v>
      </c>
      <c r="AB34" s="25">
        <v>0</v>
      </c>
      <c r="AC34" s="25">
        <f t="shared" si="21"/>
        <v>0</v>
      </c>
      <c r="AD34" s="73">
        <v>0</v>
      </c>
      <c r="AE34" s="25">
        <f t="shared" si="36"/>
        <v>0</v>
      </c>
      <c r="AF34" s="37">
        <f t="shared" si="37"/>
        <v>0</v>
      </c>
      <c r="AG34" s="78">
        <v>0</v>
      </c>
      <c r="AH34" s="28">
        <f t="shared" si="38"/>
        <v>0</v>
      </c>
      <c r="AI34" s="74">
        <f>SUM((F34*5)+(M34*5)+(T34*6)+(AA34*2)+(AF34*1))/19</f>
        <v>0</v>
      </c>
      <c r="AJ34" s="36">
        <f t="shared" si="39"/>
        <v>0</v>
      </c>
      <c r="AK34" s="40">
        <f t="shared" si="40"/>
        <v>0</v>
      </c>
      <c r="AL34" s="25">
        <v>0</v>
      </c>
      <c r="AM34" s="56">
        <v>0</v>
      </c>
      <c r="AN34" s="35">
        <f t="shared" si="41"/>
        <v>0</v>
      </c>
      <c r="AO34" s="41">
        <f t="shared" si="42"/>
        <v>0</v>
      </c>
      <c r="AP34" s="26">
        <v>0</v>
      </c>
      <c r="AQ34" s="63">
        <v>0</v>
      </c>
      <c r="AR34" s="35">
        <f t="shared" si="43"/>
        <v>0</v>
      </c>
      <c r="AS34" s="41">
        <f t="shared" si="44"/>
        <v>0</v>
      </c>
      <c r="AT34" s="36">
        <f t="shared" si="45"/>
        <v>0</v>
      </c>
      <c r="AU34" s="40">
        <f t="shared" si="46"/>
        <v>0</v>
      </c>
      <c r="AV34" s="25">
        <v>0</v>
      </c>
      <c r="AW34" s="56">
        <v>0</v>
      </c>
      <c r="AX34" s="25">
        <f t="shared" si="47"/>
        <v>0</v>
      </c>
      <c r="AY34" s="41">
        <f t="shared" si="48"/>
        <v>0</v>
      </c>
      <c r="AZ34" s="27">
        <v>0</v>
      </c>
      <c r="BA34" s="61">
        <v>0</v>
      </c>
      <c r="BB34" s="35">
        <f t="shared" si="49"/>
        <v>0</v>
      </c>
      <c r="BC34" s="41">
        <f t="shared" si="50"/>
        <v>0</v>
      </c>
      <c r="BD34" s="36">
        <f t="shared" si="51"/>
        <v>0</v>
      </c>
      <c r="BE34" s="39">
        <v>0</v>
      </c>
      <c r="BF34" s="36">
        <f>((BH34*1)+(BJ34*1))/2</f>
        <v>0</v>
      </c>
      <c r="BG34" s="56">
        <v>0</v>
      </c>
      <c r="BH34" s="27">
        <f t="shared" si="52"/>
        <v>0</v>
      </c>
      <c r="BI34" s="61">
        <v>0</v>
      </c>
      <c r="BJ34" s="26">
        <f t="shared" si="53"/>
        <v>0</v>
      </c>
      <c r="BK34" s="36">
        <f t="shared" si="54"/>
        <v>0</v>
      </c>
      <c r="BL34" s="86">
        <v>0</v>
      </c>
      <c r="BM34" s="73">
        <f t="shared" si="55"/>
        <v>0</v>
      </c>
      <c r="BN34" s="43">
        <f>SUM((AJ34*5)+(AT34*5)+(BD34*6)+(BF34*2)+(BK34*1))/19</f>
        <v>0</v>
      </c>
      <c r="BO34" s="25">
        <f>SUM((AI34*19)+(BN34*19))/38</f>
        <v>0</v>
      </c>
      <c r="BP34" s="27" t="s">
        <v>262</v>
      </c>
      <c r="BQ34" s="53" t="s">
        <v>257</v>
      </c>
    </row>
    <row r="35" spans="1:69" s="24" customFormat="1" ht="24.95" customHeight="1">
      <c r="A35" s="48">
        <v>27</v>
      </c>
      <c r="B35" s="45" t="s">
        <v>130</v>
      </c>
      <c r="C35" s="45" t="s">
        <v>131</v>
      </c>
      <c r="D35" s="45" t="s">
        <v>132</v>
      </c>
      <c r="E35" s="47" t="s">
        <v>142</v>
      </c>
      <c r="F35" s="36">
        <f>((I35*3)+(L35*2))/5</f>
        <v>9.4666666666666668</v>
      </c>
      <c r="G35" s="99">
        <v>11</v>
      </c>
      <c r="H35" s="56">
        <v>12</v>
      </c>
      <c r="I35" s="35">
        <f t="shared" si="29"/>
        <v>11.333333333333334</v>
      </c>
      <c r="J35" s="26">
        <v>4.5</v>
      </c>
      <c r="K35" s="26">
        <v>11</v>
      </c>
      <c r="L35" s="35">
        <f t="shared" si="30"/>
        <v>6.666666666666667</v>
      </c>
      <c r="M35" s="36">
        <f>((P35*3)+(S35*2))/5</f>
        <v>10.533333333333335</v>
      </c>
      <c r="N35" s="25">
        <v>10</v>
      </c>
      <c r="O35" s="56">
        <v>10</v>
      </c>
      <c r="P35" s="35">
        <f t="shared" si="31"/>
        <v>10</v>
      </c>
      <c r="Q35" s="99">
        <v>13</v>
      </c>
      <c r="R35" s="27">
        <v>8</v>
      </c>
      <c r="S35" s="35">
        <f t="shared" si="32"/>
        <v>11.333333333333334</v>
      </c>
      <c r="T35" s="36">
        <f>((V35*2)+(X35*2)+(Z35*2))/6</f>
        <v>9.8333333333333339</v>
      </c>
      <c r="U35" s="63">
        <v>12.5</v>
      </c>
      <c r="V35" s="27">
        <f t="shared" si="33"/>
        <v>12.5</v>
      </c>
      <c r="W35" s="63">
        <v>10</v>
      </c>
      <c r="X35" s="27">
        <f t="shared" si="34"/>
        <v>10</v>
      </c>
      <c r="Y35" s="26">
        <v>7</v>
      </c>
      <c r="Z35" s="26">
        <f t="shared" si="35"/>
        <v>7</v>
      </c>
      <c r="AA35" s="37">
        <f>((AC35*1)+(AE35*1))/2</f>
        <v>6.25</v>
      </c>
      <c r="AB35" s="27">
        <v>7</v>
      </c>
      <c r="AC35" s="25">
        <f t="shared" si="21"/>
        <v>7</v>
      </c>
      <c r="AD35" s="73">
        <v>5.5</v>
      </c>
      <c r="AE35" s="25">
        <f t="shared" si="36"/>
        <v>5.5</v>
      </c>
      <c r="AF35" s="37">
        <f t="shared" si="37"/>
        <v>16</v>
      </c>
      <c r="AG35" s="78">
        <v>16</v>
      </c>
      <c r="AH35" s="28">
        <f t="shared" si="38"/>
        <v>16</v>
      </c>
      <c r="AI35" s="74">
        <f>SUM((F35*5)+(M35*5)+(T35*6)+(AA35*2)+(AF35*1))/19</f>
        <v>9.8684210526315788</v>
      </c>
      <c r="AJ35" s="36">
        <f t="shared" si="39"/>
        <v>8.7333333333333325</v>
      </c>
      <c r="AK35" s="40">
        <f t="shared" si="40"/>
        <v>5</v>
      </c>
      <c r="AL35" s="25">
        <v>11.5</v>
      </c>
      <c r="AM35" s="56">
        <v>14</v>
      </c>
      <c r="AN35" s="35">
        <f t="shared" si="41"/>
        <v>12.333333333333334</v>
      </c>
      <c r="AO35" s="41">
        <f t="shared" si="42"/>
        <v>5</v>
      </c>
      <c r="AP35" s="26">
        <v>1</v>
      </c>
      <c r="AQ35" s="63">
        <v>8</v>
      </c>
      <c r="AR35" s="35">
        <f t="shared" si="43"/>
        <v>3.3333333333333335</v>
      </c>
      <c r="AS35" s="41">
        <f t="shared" si="44"/>
        <v>0</v>
      </c>
      <c r="AT35" s="36">
        <f t="shared" si="45"/>
        <v>11.7</v>
      </c>
      <c r="AU35" s="40">
        <f t="shared" si="46"/>
        <v>9</v>
      </c>
      <c r="AV35" s="25">
        <v>11.5</v>
      </c>
      <c r="AW35" s="56">
        <v>11.5</v>
      </c>
      <c r="AX35" s="25">
        <f t="shared" si="47"/>
        <v>11.5</v>
      </c>
      <c r="AY35" s="41">
        <f t="shared" si="48"/>
        <v>5</v>
      </c>
      <c r="AZ35" s="27">
        <v>12</v>
      </c>
      <c r="BA35" s="61">
        <v>12</v>
      </c>
      <c r="BB35" s="35">
        <f t="shared" si="49"/>
        <v>12</v>
      </c>
      <c r="BC35" s="41">
        <f t="shared" si="50"/>
        <v>4</v>
      </c>
      <c r="BD35" s="36">
        <f t="shared" si="51"/>
        <v>13</v>
      </c>
      <c r="BE35" s="39">
        <v>13</v>
      </c>
      <c r="BF35" s="36">
        <f>((BH35*1)+(BJ35*1))/2</f>
        <v>6.25</v>
      </c>
      <c r="BG35" s="56">
        <v>6</v>
      </c>
      <c r="BH35" s="27">
        <f t="shared" si="52"/>
        <v>6</v>
      </c>
      <c r="BI35" s="61">
        <v>6.5</v>
      </c>
      <c r="BJ35" s="26">
        <f t="shared" si="53"/>
        <v>6.5</v>
      </c>
      <c r="BK35" s="36">
        <f t="shared" si="54"/>
        <v>14.5</v>
      </c>
      <c r="BL35" s="86">
        <v>14.5</v>
      </c>
      <c r="BM35" s="73">
        <f t="shared" si="55"/>
        <v>14.5</v>
      </c>
      <c r="BN35" s="43">
        <f>SUM((AJ35*5)+(AT35*5)+(BD35*6)+(BF35*2)+(BK35*1))/19</f>
        <v>10.903508771929824</v>
      </c>
      <c r="BO35" s="25">
        <f>SUM((AI35*19)+(BN35*19))/38</f>
        <v>10.3859649122807</v>
      </c>
      <c r="BP35" s="27" t="str">
        <f t="shared" si="28"/>
        <v>Admis</v>
      </c>
      <c r="BQ35" s="53"/>
    </row>
    <row r="36" spans="1:69" s="24" customFormat="1" ht="24.95" customHeight="1">
      <c r="A36" s="48">
        <v>28</v>
      </c>
      <c r="B36" s="95" t="s">
        <v>252</v>
      </c>
      <c r="C36" s="95" t="s">
        <v>253</v>
      </c>
      <c r="D36" s="95" t="s">
        <v>254</v>
      </c>
      <c r="E36" s="47" t="s">
        <v>142</v>
      </c>
      <c r="F36" s="36">
        <f>((I36*3)+(L36*2))/5</f>
        <v>7.4666666666666668</v>
      </c>
      <c r="G36" s="99">
        <v>11.5</v>
      </c>
      <c r="H36" s="56">
        <v>11</v>
      </c>
      <c r="I36" s="35">
        <f t="shared" ref="I36" si="56">SUM(((G36*2)+H36)/3)</f>
        <v>11.333333333333334</v>
      </c>
      <c r="J36" s="26">
        <v>2.5</v>
      </c>
      <c r="K36" s="26">
        <v>0</v>
      </c>
      <c r="L36" s="35">
        <f t="shared" ref="L36" si="57">SUM(((J36*2)+K36)/3)</f>
        <v>1.6666666666666667</v>
      </c>
      <c r="M36" s="36">
        <f>((P36*3)+(S36*2))/5</f>
        <v>10.9</v>
      </c>
      <c r="N36" s="25">
        <v>11.5</v>
      </c>
      <c r="O36" s="56">
        <v>11.5</v>
      </c>
      <c r="P36" s="35">
        <f t="shared" ref="P36" si="58">SUM(((N36*2)+O36)/3)</f>
        <v>11.5</v>
      </c>
      <c r="Q36" s="99">
        <v>10</v>
      </c>
      <c r="R36" s="27">
        <v>10</v>
      </c>
      <c r="S36" s="35">
        <f t="shared" ref="S36" si="59">SUM(((Q36*2)+R36)/3)</f>
        <v>10</v>
      </c>
      <c r="T36" s="36">
        <f>((V36*2)+(X36*2)+(Z36*2))/6</f>
        <v>10.666666666666666</v>
      </c>
      <c r="U36" s="63">
        <v>11</v>
      </c>
      <c r="V36" s="27">
        <f t="shared" ref="V36" si="60">U36</f>
        <v>11</v>
      </c>
      <c r="W36" s="63">
        <v>10</v>
      </c>
      <c r="X36" s="27">
        <f t="shared" ref="X36" si="61">W36</f>
        <v>10</v>
      </c>
      <c r="Y36" s="101">
        <v>11</v>
      </c>
      <c r="Z36" s="26">
        <f t="shared" ref="Z36" si="62">Y36</f>
        <v>11</v>
      </c>
      <c r="AA36" s="37">
        <f>((AC36*1)+(AE36*1))/2</f>
        <v>8</v>
      </c>
      <c r="AB36" s="25">
        <v>10</v>
      </c>
      <c r="AC36" s="25">
        <f t="shared" si="21"/>
        <v>10</v>
      </c>
      <c r="AD36" s="105">
        <v>6</v>
      </c>
      <c r="AE36" s="25">
        <f t="shared" si="36"/>
        <v>6</v>
      </c>
      <c r="AF36" s="37">
        <f t="shared" ref="AF36" si="63">((AH36*1))</f>
        <v>13</v>
      </c>
      <c r="AG36" s="78">
        <v>13</v>
      </c>
      <c r="AH36" s="28">
        <f t="shared" ref="AH36" si="64">AG36</f>
        <v>13</v>
      </c>
      <c r="AI36" s="74">
        <f>SUM((F36*5)+(M36*5)+(T36*6)+(AA36*2)+(AF36*1))/19</f>
        <v>9.7280701754385976</v>
      </c>
      <c r="AJ36" s="36">
        <f t="shared" ref="AJ36" si="65">((AN36*3)+(AR36*2))/5</f>
        <v>11.733333333333334</v>
      </c>
      <c r="AK36" s="40">
        <f t="shared" ref="AK36" si="66">IF(AJ36&gt;=10,9,AO36+AS36)</f>
        <v>9</v>
      </c>
      <c r="AL36" s="25">
        <v>13</v>
      </c>
      <c r="AM36" s="56">
        <v>16</v>
      </c>
      <c r="AN36" s="35">
        <f t="shared" ref="AN36" si="67">SUM(((AL36*2)+AM36)/3)</f>
        <v>14</v>
      </c>
      <c r="AO36" s="41">
        <f t="shared" si="42"/>
        <v>5</v>
      </c>
      <c r="AP36" s="26">
        <v>8.5</v>
      </c>
      <c r="AQ36" s="63">
        <v>8</v>
      </c>
      <c r="AR36" s="35">
        <f t="shared" ref="AR36" si="68">SUM(((AP36*2)+AQ36)/3)</f>
        <v>8.3333333333333339</v>
      </c>
      <c r="AS36" s="41">
        <f t="shared" si="44"/>
        <v>0</v>
      </c>
      <c r="AT36" s="36">
        <f t="shared" ref="AT36" si="69">((AX36*3)+(BB36*2))/5</f>
        <v>10.6</v>
      </c>
      <c r="AU36" s="40">
        <f t="shared" ref="AU36" si="70">IF(AT36&gt;=10,9,AY36+BC36)</f>
        <v>9</v>
      </c>
      <c r="AV36" s="25">
        <v>11</v>
      </c>
      <c r="AW36" s="56">
        <v>11</v>
      </c>
      <c r="AX36" s="25">
        <f t="shared" ref="AX36" si="71">SUM(((AV36*2)+AW36)/3)</f>
        <v>11</v>
      </c>
      <c r="AY36" s="41">
        <f t="shared" si="48"/>
        <v>5</v>
      </c>
      <c r="AZ36" s="27">
        <v>11</v>
      </c>
      <c r="BA36" s="61">
        <v>8</v>
      </c>
      <c r="BB36" s="35">
        <f t="shared" ref="BB36" si="72">SUM(((AZ36*2)+BA36)/3)</f>
        <v>10</v>
      </c>
      <c r="BC36" s="41">
        <f t="shared" si="50"/>
        <v>4</v>
      </c>
      <c r="BD36" s="36">
        <f t="shared" ref="BD36" si="73">((BE36*6))/6</f>
        <v>12</v>
      </c>
      <c r="BE36" s="39">
        <v>12</v>
      </c>
      <c r="BF36" s="36">
        <f>((BH36*1)+(BJ36*1))/2</f>
        <v>5.75</v>
      </c>
      <c r="BG36" s="56">
        <v>6</v>
      </c>
      <c r="BH36" s="27">
        <f t="shared" ref="BH36" si="74">BG36</f>
        <v>6</v>
      </c>
      <c r="BI36" s="61">
        <v>5.5</v>
      </c>
      <c r="BJ36" s="26">
        <f t="shared" si="53"/>
        <v>5.5</v>
      </c>
      <c r="BK36" s="36">
        <f t="shared" ref="BK36" si="75">(BM36*1)/1</f>
        <v>12.5</v>
      </c>
      <c r="BL36" s="86">
        <v>12.5</v>
      </c>
      <c r="BM36" s="73">
        <f t="shared" ref="BM36" si="76">BL36</f>
        <v>12.5</v>
      </c>
      <c r="BN36" s="43">
        <f>SUM((AJ36*5)+(AT36*5)+(BD36*6)+(BF36*2)+(BK36*1))/19</f>
        <v>10.92982456140351</v>
      </c>
      <c r="BO36" s="25">
        <f>SUM((AI36*19)+(BN36*19))/38</f>
        <v>10.328947368421053</v>
      </c>
      <c r="BP36" s="27" t="str">
        <f t="shared" si="28"/>
        <v>Admis</v>
      </c>
      <c r="BQ36" s="51"/>
    </row>
    <row r="37" spans="1:69" s="24" customFormat="1" ht="24.95" customHeight="1">
      <c r="A37" s="48">
        <v>29</v>
      </c>
      <c r="B37" s="95" t="s">
        <v>133</v>
      </c>
      <c r="C37" s="95" t="s">
        <v>134</v>
      </c>
      <c r="D37" s="95" t="s">
        <v>135</v>
      </c>
      <c r="E37" s="47" t="s">
        <v>142</v>
      </c>
      <c r="F37" s="36">
        <f>((I37*3)+(L37*2))/5</f>
        <v>8.1999999999999993</v>
      </c>
      <c r="G37" s="99">
        <v>10.5</v>
      </c>
      <c r="H37" s="56">
        <v>13</v>
      </c>
      <c r="I37" s="35">
        <f t="shared" si="29"/>
        <v>11.333333333333334</v>
      </c>
      <c r="J37" s="26">
        <v>3</v>
      </c>
      <c r="K37" s="26">
        <v>4.5</v>
      </c>
      <c r="L37" s="35">
        <f t="shared" si="30"/>
        <v>3.5</v>
      </c>
      <c r="M37" s="36">
        <f>((P37*3)+(S37*2))/5</f>
        <v>10.6</v>
      </c>
      <c r="N37" s="99">
        <v>12</v>
      </c>
      <c r="O37" s="56">
        <v>11</v>
      </c>
      <c r="P37" s="35">
        <f t="shared" si="31"/>
        <v>11.666666666666666</v>
      </c>
      <c r="Q37" s="27">
        <v>8</v>
      </c>
      <c r="R37" s="27">
        <v>11</v>
      </c>
      <c r="S37" s="35">
        <f t="shared" si="32"/>
        <v>9</v>
      </c>
      <c r="T37" s="36">
        <f>((V37*2)+(X37*2)+(Z37*2))/6</f>
        <v>11.333333333333334</v>
      </c>
      <c r="U37" s="63">
        <v>11.5</v>
      </c>
      <c r="V37" s="27">
        <f t="shared" si="33"/>
        <v>11.5</v>
      </c>
      <c r="W37" s="63">
        <v>10</v>
      </c>
      <c r="X37" s="27">
        <f t="shared" si="34"/>
        <v>10</v>
      </c>
      <c r="Y37" s="101">
        <v>12.5</v>
      </c>
      <c r="Z37" s="26">
        <f t="shared" si="35"/>
        <v>12.5</v>
      </c>
      <c r="AA37" s="37">
        <f>((AC37*1)+(AE37*1))/2</f>
        <v>8.5</v>
      </c>
      <c r="AB37" s="25">
        <v>10</v>
      </c>
      <c r="AC37" s="25">
        <f t="shared" si="21"/>
        <v>10</v>
      </c>
      <c r="AD37" s="105">
        <v>7</v>
      </c>
      <c r="AE37" s="99">
        <v>7</v>
      </c>
      <c r="AF37" s="37">
        <f t="shared" si="37"/>
        <v>14</v>
      </c>
      <c r="AG37" s="78">
        <v>14</v>
      </c>
      <c r="AH37" s="28">
        <f t="shared" si="38"/>
        <v>14</v>
      </c>
      <c r="AI37" s="74">
        <f>SUM((F37*5)+(M37*5)+(T37*6)+(AA37*2)+(AF37*1))/19</f>
        <v>10.157894736842104</v>
      </c>
      <c r="AJ37" s="36">
        <f t="shared" si="39"/>
        <v>10.466666666666667</v>
      </c>
      <c r="AK37" s="40">
        <f t="shared" si="40"/>
        <v>9</v>
      </c>
      <c r="AL37" s="25">
        <v>11.5</v>
      </c>
      <c r="AM37" s="56">
        <v>14</v>
      </c>
      <c r="AN37" s="35">
        <f t="shared" si="41"/>
        <v>12.333333333333334</v>
      </c>
      <c r="AO37" s="41">
        <f t="shared" si="42"/>
        <v>5</v>
      </c>
      <c r="AP37" s="26">
        <v>5.5</v>
      </c>
      <c r="AQ37" s="63">
        <v>12</v>
      </c>
      <c r="AR37" s="35">
        <f t="shared" si="43"/>
        <v>7.666666666666667</v>
      </c>
      <c r="AS37" s="41">
        <f t="shared" si="44"/>
        <v>0</v>
      </c>
      <c r="AT37" s="36">
        <f t="shared" si="45"/>
        <v>11.566666666666666</v>
      </c>
      <c r="AU37" s="40">
        <f t="shared" si="46"/>
        <v>9</v>
      </c>
      <c r="AV37" s="25">
        <v>12.5</v>
      </c>
      <c r="AW37" s="56">
        <v>12.5</v>
      </c>
      <c r="AX37" s="25">
        <f t="shared" si="47"/>
        <v>12.5</v>
      </c>
      <c r="AY37" s="41">
        <f t="shared" si="48"/>
        <v>5</v>
      </c>
      <c r="AZ37" s="27">
        <v>10</v>
      </c>
      <c r="BA37" s="61">
        <v>10.5</v>
      </c>
      <c r="BB37" s="35">
        <f t="shared" si="49"/>
        <v>10.166666666666666</v>
      </c>
      <c r="BC37" s="41">
        <f t="shared" si="50"/>
        <v>4</v>
      </c>
      <c r="BD37" s="36">
        <f t="shared" si="51"/>
        <v>13</v>
      </c>
      <c r="BE37" s="39">
        <v>13</v>
      </c>
      <c r="BF37" s="36">
        <f>((BH37*1)+(BJ37*1))/2</f>
        <v>7.75</v>
      </c>
      <c r="BG37" s="56">
        <v>8</v>
      </c>
      <c r="BH37" s="27">
        <f t="shared" si="52"/>
        <v>8</v>
      </c>
      <c r="BI37" s="61">
        <v>7.5</v>
      </c>
      <c r="BJ37" s="26">
        <f t="shared" si="53"/>
        <v>7.5</v>
      </c>
      <c r="BK37" s="36">
        <f t="shared" si="54"/>
        <v>12</v>
      </c>
      <c r="BL37" s="86">
        <v>12</v>
      </c>
      <c r="BM37" s="73">
        <f t="shared" si="55"/>
        <v>12</v>
      </c>
      <c r="BN37" s="43">
        <f>SUM((AJ37*5)+(AT37*5)+(BD37*6)+(BF37*2)+(BK37*1))/19</f>
        <v>11.350877192982455</v>
      </c>
      <c r="BO37" s="25">
        <f>SUM((AI37*19)+(BN37*19))/38</f>
        <v>10.754385964912279</v>
      </c>
      <c r="BP37" s="27" t="str">
        <f t="shared" si="28"/>
        <v>Admis</v>
      </c>
      <c r="BQ37" s="51"/>
    </row>
    <row r="38" spans="1:69" s="24" customFormat="1" ht="24.95" customHeight="1">
      <c r="A38" s="48">
        <v>30</v>
      </c>
      <c r="B38" s="49" t="s">
        <v>136</v>
      </c>
      <c r="C38" s="49" t="s">
        <v>137</v>
      </c>
      <c r="D38" s="49" t="s">
        <v>75</v>
      </c>
      <c r="E38" s="47" t="s">
        <v>142</v>
      </c>
      <c r="F38" s="36">
        <f>((I38*3)+(L38*2))/5</f>
        <v>10.766666666666667</v>
      </c>
      <c r="G38" s="25">
        <v>15</v>
      </c>
      <c r="H38" s="56">
        <v>14.5</v>
      </c>
      <c r="I38" s="35">
        <f t="shared" si="29"/>
        <v>14.833333333333334</v>
      </c>
      <c r="J38" s="26">
        <v>4.5</v>
      </c>
      <c r="K38" s="26">
        <v>5</v>
      </c>
      <c r="L38" s="35">
        <f t="shared" si="30"/>
        <v>4.666666666666667</v>
      </c>
      <c r="M38" s="36">
        <f>((P38*3)+(S38*2))/5</f>
        <v>13.066666666666666</v>
      </c>
      <c r="N38" s="25">
        <v>14</v>
      </c>
      <c r="O38" s="56">
        <v>12</v>
      </c>
      <c r="P38" s="35">
        <f t="shared" si="31"/>
        <v>13.333333333333334</v>
      </c>
      <c r="Q38" s="27">
        <v>13</v>
      </c>
      <c r="R38" s="27">
        <v>12</v>
      </c>
      <c r="S38" s="35">
        <f t="shared" si="32"/>
        <v>12.666666666666666</v>
      </c>
      <c r="T38" s="36">
        <f>((V38*2)+(X38*2)+(Z38*2))/6</f>
        <v>9.3333333333333339</v>
      </c>
      <c r="U38" s="63">
        <v>12</v>
      </c>
      <c r="V38" s="27">
        <f t="shared" si="33"/>
        <v>12</v>
      </c>
      <c r="W38" s="63">
        <v>8</v>
      </c>
      <c r="X38" s="27">
        <f t="shared" si="34"/>
        <v>8</v>
      </c>
      <c r="Y38" s="26">
        <v>8</v>
      </c>
      <c r="Z38" s="26">
        <f t="shared" si="35"/>
        <v>8</v>
      </c>
      <c r="AA38" s="37">
        <f>((AC38*1)+(AE38*1))/2</f>
        <v>11.25</v>
      </c>
      <c r="AB38" s="25">
        <v>13</v>
      </c>
      <c r="AC38" s="25">
        <f t="shared" si="21"/>
        <v>13</v>
      </c>
      <c r="AD38" s="73">
        <v>9.5</v>
      </c>
      <c r="AE38" s="25">
        <f t="shared" si="36"/>
        <v>9.5</v>
      </c>
      <c r="AF38" s="37">
        <f t="shared" si="37"/>
        <v>18</v>
      </c>
      <c r="AG38" s="78">
        <v>18</v>
      </c>
      <c r="AH38" s="28">
        <f t="shared" si="38"/>
        <v>18</v>
      </c>
      <c r="AI38" s="74">
        <f>SUM((F38*5)+(M38*5)+(T38*6)+(AA38*2)+(AF38*1))/19</f>
        <v>11.350877192982455</v>
      </c>
      <c r="AJ38" s="36">
        <f t="shared" si="39"/>
        <v>13.2</v>
      </c>
      <c r="AK38" s="40">
        <f t="shared" si="40"/>
        <v>9</v>
      </c>
      <c r="AL38" s="25">
        <v>16</v>
      </c>
      <c r="AM38" s="56">
        <v>17</v>
      </c>
      <c r="AN38" s="35">
        <f t="shared" si="41"/>
        <v>16.333333333333332</v>
      </c>
      <c r="AO38" s="41">
        <f t="shared" si="42"/>
        <v>5</v>
      </c>
      <c r="AP38" s="26">
        <v>5.5</v>
      </c>
      <c r="AQ38" s="63">
        <v>14.5</v>
      </c>
      <c r="AR38" s="35">
        <f t="shared" si="43"/>
        <v>8.5</v>
      </c>
      <c r="AS38" s="41">
        <f t="shared" si="44"/>
        <v>0</v>
      </c>
      <c r="AT38" s="36">
        <f t="shared" si="45"/>
        <v>10.4</v>
      </c>
      <c r="AU38" s="40">
        <f t="shared" si="46"/>
        <v>9</v>
      </c>
      <c r="AV38" s="25">
        <v>11</v>
      </c>
      <c r="AW38" s="56">
        <v>11</v>
      </c>
      <c r="AX38" s="25">
        <f t="shared" si="47"/>
        <v>11</v>
      </c>
      <c r="AY38" s="41">
        <f t="shared" si="48"/>
        <v>5</v>
      </c>
      <c r="AZ38" s="27">
        <v>8</v>
      </c>
      <c r="BA38" s="61">
        <v>12.5</v>
      </c>
      <c r="BB38" s="35">
        <f t="shared" si="49"/>
        <v>9.5</v>
      </c>
      <c r="BC38" s="41">
        <f t="shared" si="50"/>
        <v>0</v>
      </c>
      <c r="BD38" s="36">
        <f t="shared" si="51"/>
        <v>13.5</v>
      </c>
      <c r="BE38" s="39">
        <v>13.5</v>
      </c>
      <c r="BF38" s="36">
        <f>((BH38*1)+(BJ38*1))/2</f>
        <v>10.25</v>
      </c>
      <c r="BG38" s="56">
        <v>12</v>
      </c>
      <c r="BH38" s="27">
        <f t="shared" si="52"/>
        <v>12</v>
      </c>
      <c r="BI38" s="61">
        <v>8.5</v>
      </c>
      <c r="BJ38" s="26">
        <f t="shared" si="53"/>
        <v>8.5</v>
      </c>
      <c r="BK38" s="36">
        <f t="shared" si="54"/>
        <v>17.5</v>
      </c>
      <c r="BL38" s="86">
        <v>17.5</v>
      </c>
      <c r="BM38" s="73">
        <f t="shared" si="55"/>
        <v>17.5</v>
      </c>
      <c r="BN38" s="43">
        <f>SUM((AJ38*5)+(AT38*5)+(BD38*6)+(BF38*2)+(BK38*1))/19</f>
        <v>12.473684210526315</v>
      </c>
      <c r="BO38" s="25">
        <f>SUM((AI38*19)+(BN38*19))/38</f>
        <v>11.912280701754385</v>
      </c>
      <c r="BP38" s="27" t="s">
        <v>261</v>
      </c>
      <c r="BQ38" s="51" t="s">
        <v>257</v>
      </c>
    </row>
    <row r="39" spans="1:69" s="24" customFormat="1" ht="24.95" customHeight="1">
      <c r="A39" s="48">
        <v>31</v>
      </c>
      <c r="B39" s="49" t="s">
        <v>138</v>
      </c>
      <c r="C39" s="49" t="s">
        <v>139</v>
      </c>
      <c r="D39" s="49" t="s">
        <v>26</v>
      </c>
      <c r="E39" s="47" t="s">
        <v>142</v>
      </c>
      <c r="F39" s="36">
        <f>((I39*3)+(L39*2))/5</f>
        <v>7.5</v>
      </c>
      <c r="G39" s="99">
        <v>12</v>
      </c>
      <c r="H39" s="56">
        <v>13.5</v>
      </c>
      <c r="I39" s="35">
        <f t="shared" si="29"/>
        <v>12.5</v>
      </c>
      <c r="J39" s="26">
        <v>0</v>
      </c>
      <c r="K39" s="26">
        <v>0</v>
      </c>
      <c r="L39" s="35">
        <f t="shared" si="30"/>
        <v>0</v>
      </c>
      <c r="M39" s="36">
        <f>((P39*3)+(S39*2))/5</f>
        <v>7.4666666666666659</v>
      </c>
      <c r="N39" s="25">
        <v>10</v>
      </c>
      <c r="O39" s="56">
        <v>0</v>
      </c>
      <c r="P39" s="35">
        <f t="shared" si="31"/>
        <v>6.666666666666667</v>
      </c>
      <c r="Q39" s="99">
        <v>8</v>
      </c>
      <c r="R39" s="27">
        <v>10</v>
      </c>
      <c r="S39" s="35">
        <f t="shared" si="32"/>
        <v>8.6666666666666661</v>
      </c>
      <c r="T39" s="36">
        <f>((V39*2)+(X39*2)+(Z39*2))/6</f>
        <v>12.166666666666666</v>
      </c>
      <c r="U39" s="63">
        <v>13</v>
      </c>
      <c r="V39" s="27">
        <f t="shared" si="33"/>
        <v>13</v>
      </c>
      <c r="W39" s="63">
        <v>12.5</v>
      </c>
      <c r="X39" s="27">
        <f t="shared" si="34"/>
        <v>12.5</v>
      </c>
      <c r="Y39" s="101">
        <v>11</v>
      </c>
      <c r="Z39" s="26">
        <f t="shared" si="35"/>
        <v>11</v>
      </c>
      <c r="AA39" s="37">
        <f>((AC39*1)+(AE39*1))/2</f>
        <v>6</v>
      </c>
      <c r="AB39" s="25">
        <v>5</v>
      </c>
      <c r="AC39" s="25">
        <f t="shared" si="21"/>
        <v>5</v>
      </c>
      <c r="AD39" s="105">
        <v>7</v>
      </c>
      <c r="AE39" s="25">
        <f t="shared" si="36"/>
        <v>7</v>
      </c>
      <c r="AF39" s="37">
        <f t="shared" si="37"/>
        <v>15</v>
      </c>
      <c r="AG39" s="78">
        <v>15</v>
      </c>
      <c r="AH39" s="28">
        <f t="shared" si="38"/>
        <v>15</v>
      </c>
      <c r="AI39" s="74">
        <f>SUM((F39*5)+(M39*5)+(T39*6)+(AA39*2)+(AF39*1))/19</f>
        <v>9.2017543859649109</v>
      </c>
      <c r="AJ39" s="36">
        <f t="shared" si="39"/>
        <v>8.8333333333333321</v>
      </c>
      <c r="AK39" s="40">
        <f t="shared" si="40"/>
        <v>5</v>
      </c>
      <c r="AL39" s="25">
        <v>11</v>
      </c>
      <c r="AM39" s="56">
        <v>13.5</v>
      </c>
      <c r="AN39" s="35">
        <f t="shared" si="41"/>
        <v>11.833333333333334</v>
      </c>
      <c r="AO39" s="41">
        <f t="shared" si="42"/>
        <v>5</v>
      </c>
      <c r="AP39" s="26">
        <v>1.5</v>
      </c>
      <c r="AQ39" s="63">
        <v>10</v>
      </c>
      <c r="AR39" s="35">
        <f t="shared" si="43"/>
        <v>4.333333333333333</v>
      </c>
      <c r="AS39" s="41">
        <f t="shared" si="44"/>
        <v>0</v>
      </c>
      <c r="AT39" s="36">
        <f t="shared" si="45"/>
        <v>9.466666666666665</v>
      </c>
      <c r="AU39" s="40">
        <f t="shared" si="46"/>
        <v>5</v>
      </c>
      <c r="AV39" s="25">
        <v>10</v>
      </c>
      <c r="AW39" s="56">
        <v>10</v>
      </c>
      <c r="AX39" s="25">
        <f t="shared" si="47"/>
        <v>10</v>
      </c>
      <c r="AY39" s="41">
        <f t="shared" si="48"/>
        <v>5</v>
      </c>
      <c r="AZ39" s="27">
        <v>8</v>
      </c>
      <c r="BA39" s="61">
        <v>10</v>
      </c>
      <c r="BB39" s="35">
        <f t="shared" si="49"/>
        <v>8.6666666666666661</v>
      </c>
      <c r="BC39" s="41">
        <f t="shared" si="50"/>
        <v>0</v>
      </c>
      <c r="BD39" s="36">
        <f t="shared" si="51"/>
        <v>13</v>
      </c>
      <c r="BE39" s="39">
        <v>13</v>
      </c>
      <c r="BF39" s="36">
        <f>((BH39*1)+(BJ39*1))/2</f>
        <v>6</v>
      </c>
      <c r="BG39" s="56">
        <v>7</v>
      </c>
      <c r="BH39" s="27">
        <f t="shared" si="52"/>
        <v>7</v>
      </c>
      <c r="BI39" s="61">
        <v>5</v>
      </c>
      <c r="BJ39" s="26">
        <f t="shared" si="53"/>
        <v>5</v>
      </c>
      <c r="BK39" s="36">
        <f t="shared" si="54"/>
        <v>13.5</v>
      </c>
      <c r="BL39" s="86">
        <v>13.5</v>
      </c>
      <c r="BM39" s="73">
        <f t="shared" si="55"/>
        <v>13.5</v>
      </c>
      <c r="BN39" s="43">
        <f>SUM((AJ39*5)+(AT39*5)+(BD39*6)+(BF39*2)+(BK39*1))/19</f>
        <v>10.263157894736842</v>
      </c>
      <c r="BO39" s="25">
        <f>SUM((AI39*19)+(BN39*19))/38</f>
        <v>9.7324561403508767</v>
      </c>
      <c r="BP39" s="27" t="str">
        <f t="shared" si="28"/>
        <v>Ajourné</v>
      </c>
      <c r="BQ39" s="51" t="s">
        <v>257</v>
      </c>
    </row>
    <row r="40" spans="1:69" s="24" customFormat="1" ht="24.95" customHeight="1">
      <c r="A40" s="48">
        <v>32</v>
      </c>
      <c r="B40" s="95" t="s">
        <v>140</v>
      </c>
      <c r="C40" s="95" t="s">
        <v>141</v>
      </c>
      <c r="D40" s="95" t="s">
        <v>101</v>
      </c>
      <c r="E40" s="47" t="s">
        <v>142</v>
      </c>
      <c r="F40" s="36">
        <f>((I40*3)+(L40*2))/5</f>
        <v>7.7</v>
      </c>
      <c r="G40" s="99">
        <v>11</v>
      </c>
      <c r="H40" s="56">
        <v>11.5</v>
      </c>
      <c r="I40" s="35">
        <f t="shared" si="29"/>
        <v>11.166666666666666</v>
      </c>
      <c r="J40" s="26">
        <v>1.5</v>
      </c>
      <c r="K40" s="26">
        <v>4.5</v>
      </c>
      <c r="L40" s="35">
        <f t="shared" si="30"/>
        <v>2.5</v>
      </c>
      <c r="M40" s="36">
        <f>((P40*3)+(S40*2))/5</f>
        <v>10.333333333333334</v>
      </c>
      <c r="N40" s="25">
        <v>10</v>
      </c>
      <c r="O40" s="56">
        <v>13</v>
      </c>
      <c r="P40" s="35">
        <f t="shared" si="31"/>
        <v>11</v>
      </c>
      <c r="Q40" s="99">
        <v>9</v>
      </c>
      <c r="R40" s="27">
        <v>10</v>
      </c>
      <c r="S40" s="35">
        <f t="shared" si="32"/>
        <v>9.3333333333333339</v>
      </c>
      <c r="T40" s="36">
        <f>((V40*2)+(X40*2)+(Z40*2))/6</f>
        <v>10.5</v>
      </c>
      <c r="U40" s="63">
        <v>12.5</v>
      </c>
      <c r="V40" s="27">
        <f t="shared" si="33"/>
        <v>12.5</v>
      </c>
      <c r="W40" s="107">
        <v>10</v>
      </c>
      <c r="X40" s="27">
        <f t="shared" si="34"/>
        <v>10</v>
      </c>
      <c r="Y40" s="101">
        <v>9</v>
      </c>
      <c r="Z40" s="26">
        <f t="shared" si="35"/>
        <v>9</v>
      </c>
      <c r="AA40" s="37">
        <f>((AC40*1)+(AE40*1))/2</f>
        <v>7.25</v>
      </c>
      <c r="AB40" s="99">
        <v>8</v>
      </c>
      <c r="AC40" s="25">
        <f t="shared" si="21"/>
        <v>8</v>
      </c>
      <c r="AD40" s="105">
        <v>6.5</v>
      </c>
      <c r="AE40" s="25">
        <f t="shared" si="36"/>
        <v>6.5</v>
      </c>
      <c r="AF40" s="37">
        <f t="shared" si="37"/>
        <v>16.5</v>
      </c>
      <c r="AG40" s="78">
        <v>16.5</v>
      </c>
      <c r="AH40" s="28">
        <f t="shared" si="38"/>
        <v>16.5</v>
      </c>
      <c r="AI40" s="74">
        <f>SUM((F40*5)+(M40*5)+(T40*6)+(AA40*2)+(AF40*1))/19</f>
        <v>9.692982456140351</v>
      </c>
      <c r="AJ40" s="36">
        <f t="shared" si="39"/>
        <v>9.7666666666666675</v>
      </c>
      <c r="AK40" s="40">
        <f t="shared" si="40"/>
        <v>5</v>
      </c>
      <c r="AL40" s="25">
        <v>11</v>
      </c>
      <c r="AM40" s="56">
        <v>13.5</v>
      </c>
      <c r="AN40" s="35">
        <f t="shared" si="41"/>
        <v>11.833333333333334</v>
      </c>
      <c r="AO40" s="41">
        <f t="shared" si="42"/>
        <v>5</v>
      </c>
      <c r="AP40" s="26">
        <v>5</v>
      </c>
      <c r="AQ40" s="63">
        <v>10</v>
      </c>
      <c r="AR40" s="35">
        <f t="shared" si="43"/>
        <v>6.666666666666667</v>
      </c>
      <c r="AS40" s="41">
        <f t="shared" si="44"/>
        <v>0</v>
      </c>
      <c r="AT40" s="36">
        <f t="shared" si="45"/>
        <v>9.9333333333333336</v>
      </c>
      <c r="AU40" s="40">
        <f t="shared" si="46"/>
        <v>5</v>
      </c>
      <c r="AV40" s="25">
        <v>11</v>
      </c>
      <c r="AW40" s="56">
        <v>11</v>
      </c>
      <c r="AX40" s="25">
        <f t="shared" si="47"/>
        <v>11</v>
      </c>
      <c r="AY40" s="41">
        <f t="shared" si="48"/>
        <v>5</v>
      </c>
      <c r="AZ40" s="27">
        <v>9</v>
      </c>
      <c r="BA40" s="61">
        <v>7</v>
      </c>
      <c r="BB40" s="35">
        <f t="shared" si="49"/>
        <v>8.3333333333333339</v>
      </c>
      <c r="BC40" s="41">
        <f t="shared" si="50"/>
        <v>0</v>
      </c>
      <c r="BD40" s="36">
        <f t="shared" si="51"/>
        <v>13</v>
      </c>
      <c r="BE40" s="39">
        <v>13</v>
      </c>
      <c r="BF40" s="36">
        <f>((BH40*1)+(BJ40*1))/2</f>
        <v>8.5</v>
      </c>
      <c r="BG40" s="56">
        <v>12</v>
      </c>
      <c r="BH40" s="27">
        <f t="shared" si="52"/>
        <v>12</v>
      </c>
      <c r="BI40" s="61">
        <v>5</v>
      </c>
      <c r="BJ40" s="26">
        <f t="shared" si="53"/>
        <v>5</v>
      </c>
      <c r="BK40" s="36">
        <f t="shared" si="54"/>
        <v>6</v>
      </c>
      <c r="BL40" s="86">
        <v>6</v>
      </c>
      <c r="BM40" s="73">
        <f t="shared" si="55"/>
        <v>6</v>
      </c>
      <c r="BN40" s="43">
        <f>SUM((AJ40*5)+(AT40*5)+(BD40*6)+(BF40*2)+(BK40*1))/19</f>
        <v>10.5</v>
      </c>
      <c r="BO40" s="25">
        <f>SUM((AI40*19)+(BN40*19))/38</f>
        <v>10.096491228070175</v>
      </c>
      <c r="BP40" s="27" t="str">
        <f t="shared" si="28"/>
        <v>Admis</v>
      </c>
      <c r="BQ40" s="51"/>
    </row>
    <row r="41" spans="1:69" s="24" customFormat="1" ht="24.95" customHeight="1">
      <c r="A41" s="48">
        <v>33</v>
      </c>
      <c r="B41" s="45" t="s">
        <v>143</v>
      </c>
      <c r="C41" s="45" t="s">
        <v>144</v>
      </c>
      <c r="D41" s="45" t="s">
        <v>124</v>
      </c>
      <c r="E41" s="47" t="s">
        <v>154</v>
      </c>
      <c r="F41" s="36">
        <f>((I41*3)+(L41*2))/5</f>
        <v>8.9666666666666668</v>
      </c>
      <c r="G41" s="25">
        <v>10</v>
      </c>
      <c r="H41" s="56">
        <v>12.5</v>
      </c>
      <c r="I41" s="35">
        <f t="shared" si="29"/>
        <v>10.833333333333334</v>
      </c>
      <c r="J41" s="26">
        <v>3.5</v>
      </c>
      <c r="K41" s="26">
        <v>11.5</v>
      </c>
      <c r="L41" s="35">
        <f t="shared" si="30"/>
        <v>6.166666666666667</v>
      </c>
      <c r="M41" s="36">
        <f>((P41*3)+(S41*2))/5</f>
        <v>10</v>
      </c>
      <c r="N41" s="25">
        <v>10</v>
      </c>
      <c r="O41" s="56">
        <v>12</v>
      </c>
      <c r="P41" s="35">
        <f t="shared" si="31"/>
        <v>10.666666666666666</v>
      </c>
      <c r="Q41" s="27">
        <v>8</v>
      </c>
      <c r="R41" s="27">
        <v>11</v>
      </c>
      <c r="S41" s="35">
        <f t="shared" si="32"/>
        <v>9</v>
      </c>
      <c r="T41" s="36">
        <f>((V41*2)+(X41*2)+(Z41*2))/6</f>
        <v>9.5</v>
      </c>
      <c r="U41" s="63">
        <v>11</v>
      </c>
      <c r="V41" s="27">
        <f t="shared" si="33"/>
        <v>11</v>
      </c>
      <c r="W41" s="107">
        <v>10.5</v>
      </c>
      <c r="X41" s="27">
        <f t="shared" si="34"/>
        <v>10.5</v>
      </c>
      <c r="Y41" s="101">
        <v>7</v>
      </c>
      <c r="Z41" s="26">
        <f t="shared" si="35"/>
        <v>7</v>
      </c>
      <c r="AA41" s="37">
        <f>((AC41*1)+(AE41*1))/2</f>
        <v>9</v>
      </c>
      <c r="AB41" s="25">
        <v>11</v>
      </c>
      <c r="AC41" s="25">
        <f t="shared" si="21"/>
        <v>11</v>
      </c>
      <c r="AD41" s="105">
        <v>7</v>
      </c>
      <c r="AE41" s="25">
        <f t="shared" si="36"/>
        <v>7</v>
      </c>
      <c r="AF41" s="37">
        <f t="shared" si="37"/>
        <v>13</v>
      </c>
      <c r="AG41" s="78">
        <v>13</v>
      </c>
      <c r="AH41" s="28">
        <f t="shared" si="38"/>
        <v>13</v>
      </c>
      <c r="AI41" s="74">
        <f>SUM((F41*5)+(M41*5)+(T41*6)+(AA41*2)+(AF41*1))/19</f>
        <v>9.6228070175438596</v>
      </c>
      <c r="AJ41" s="36">
        <f t="shared" si="39"/>
        <v>10.066666666666666</v>
      </c>
      <c r="AK41" s="40">
        <f t="shared" si="40"/>
        <v>9</v>
      </c>
      <c r="AL41" s="25">
        <v>11.5</v>
      </c>
      <c r="AM41" s="56">
        <v>14</v>
      </c>
      <c r="AN41" s="35">
        <f t="shared" si="41"/>
        <v>12.333333333333334</v>
      </c>
      <c r="AO41" s="41">
        <f t="shared" si="42"/>
        <v>5</v>
      </c>
      <c r="AP41" s="26">
        <v>5</v>
      </c>
      <c r="AQ41" s="63">
        <v>10</v>
      </c>
      <c r="AR41" s="35">
        <f t="shared" si="43"/>
        <v>6.666666666666667</v>
      </c>
      <c r="AS41" s="41">
        <f t="shared" si="44"/>
        <v>0</v>
      </c>
      <c r="AT41" s="36">
        <f t="shared" si="45"/>
        <v>10.5</v>
      </c>
      <c r="AU41" s="40">
        <f t="shared" si="46"/>
        <v>9</v>
      </c>
      <c r="AV41" s="25">
        <v>11.5</v>
      </c>
      <c r="AW41" s="56">
        <v>11.5</v>
      </c>
      <c r="AX41" s="25">
        <f t="shared" si="47"/>
        <v>11.5</v>
      </c>
      <c r="AY41" s="41">
        <f t="shared" si="48"/>
        <v>5</v>
      </c>
      <c r="AZ41" s="27">
        <v>10</v>
      </c>
      <c r="BA41" s="61">
        <v>7</v>
      </c>
      <c r="BB41" s="35">
        <f t="shared" si="49"/>
        <v>9</v>
      </c>
      <c r="BC41" s="41">
        <f t="shared" si="50"/>
        <v>0</v>
      </c>
      <c r="BD41" s="36">
        <f t="shared" si="51"/>
        <v>13</v>
      </c>
      <c r="BE41" s="39">
        <v>13</v>
      </c>
      <c r="BF41" s="36">
        <f>((BH41*1)+(BJ41*1))/2</f>
        <v>7.5</v>
      </c>
      <c r="BG41" s="56">
        <v>12</v>
      </c>
      <c r="BH41" s="27">
        <f t="shared" si="52"/>
        <v>12</v>
      </c>
      <c r="BI41" s="61">
        <v>3</v>
      </c>
      <c r="BJ41" s="26">
        <f t="shared" si="53"/>
        <v>3</v>
      </c>
      <c r="BK41" s="36">
        <f t="shared" si="54"/>
        <v>9</v>
      </c>
      <c r="BL41" s="86">
        <v>9</v>
      </c>
      <c r="BM41" s="73">
        <f t="shared" si="55"/>
        <v>9</v>
      </c>
      <c r="BN41" s="43">
        <f>SUM((AJ41*5)+(AT41*5)+(BD41*6)+(BF41*2)+(BK41*1))/19</f>
        <v>10.780701754385964</v>
      </c>
      <c r="BO41" s="25">
        <f>SUM((AI41*19)+(BN41*19))/38</f>
        <v>10.201754385964911</v>
      </c>
      <c r="BP41" s="27" t="str">
        <f t="shared" si="28"/>
        <v>Admis</v>
      </c>
      <c r="BQ41" s="53"/>
    </row>
    <row r="42" spans="1:69" s="24" customFormat="1" ht="24.95" customHeight="1">
      <c r="A42" s="48">
        <v>34</v>
      </c>
      <c r="B42" s="95" t="s">
        <v>145</v>
      </c>
      <c r="C42" s="95" t="s">
        <v>146</v>
      </c>
      <c r="D42" s="95" t="s">
        <v>112</v>
      </c>
      <c r="E42" s="47" t="s">
        <v>154</v>
      </c>
      <c r="F42" s="36">
        <f>((I42*3)+(L42*2))/5</f>
        <v>8.3333333333333321</v>
      </c>
      <c r="G42" s="99">
        <v>11.5</v>
      </c>
      <c r="H42" s="56">
        <v>10</v>
      </c>
      <c r="I42" s="35">
        <f t="shared" si="29"/>
        <v>11</v>
      </c>
      <c r="J42" s="26">
        <v>3.5</v>
      </c>
      <c r="K42" s="26">
        <v>6</v>
      </c>
      <c r="L42" s="35">
        <f t="shared" si="30"/>
        <v>4.333333333333333</v>
      </c>
      <c r="M42" s="36">
        <f>((P42*3)+(S42*2))/5</f>
        <v>11.733333333333334</v>
      </c>
      <c r="N42" s="99">
        <v>13</v>
      </c>
      <c r="O42" s="56">
        <v>10</v>
      </c>
      <c r="P42" s="35">
        <f t="shared" si="31"/>
        <v>12</v>
      </c>
      <c r="Q42" s="99">
        <v>11</v>
      </c>
      <c r="R42" s="27">
        <v>12</v>
      </c>
      <c r="S42" s="35">
        <f t="shared" si="32"/>
        <v>11.333333333333334</v>
      </c>
      <c r="T42" s="36">
        <f>((V42*2)+(X42*2)+(Z42*2))/6</f>
        <v>12.333333333333334</v>
      </c>
      <c r="U42" s="63">
        <v>14</v>
      </c>
      <c r="V42" s="27">
        <f t="shared" si="33"/>
        <v>14</v>
      </c>
      <c r="W42" s="107">
        <v>11</v>
      </c>
      <c r="X42" s="27">
        <f t="shared" si="34"/>
        <v>11</v>
      </c>
      <c r="Y42" s="101">
        <v>12</v>
      </c>
      <c r="Z42" s="26">
        <f t="shared" si="35"/>
        <v>12</v>
      </c>
      <c r="AA42" s="37">
        <f>((AC42*1)+(AE42*1))/2</f>
        <v>8</v>
      </c>
      <c r="AB42" s="25">
        <v>8</v>
      </c>
      <c r="AC42" s="25">
        <f t="shared" si="21"/>
        <v>8</v>
      </c>
      <c r="AD42" s="105">
        <v>8</v>
      </c>
      <c r="AE42" s="25">
        <f t="shared" si="36"/>
        <v>8</v>
      </c>
      <c r="AF42" s="37">
        <f t="shared" si="37"/>
        <v>14</v>
      </c>
      <c r="AG42" s="78">
        <v>14</v>
      </c>
      <c r="AH42" s="28">
        <f t="shared" si="38"/>
        <v>14</v>
      </c>
      <c r="AI42" s="74">
        <f>SUM((F42*5)+(M42*5)+(T42*6)+(AA42*2)+(AF42*1))/19</f>
        <v>10.754385964912279</v>
      </c>
      <c r="AJ42" s="36">
        <f t="shared" si="39"/>
        <v>9.1333333333333329</v>
      </c>
      <c r="AK42" s="40">
        <f t="shared" si="40"/>
        <v>5</v>
      </c>
      <c r="AL42" s="25">
        <v>11.5</v>
      </c>
      <c r="AM42" s="56">
        <v>14</v>
      </c>
      <c r="AN42" s="35">
        <f t="shared" si="41"/>
        <v>12.333333333333334</v>
      </c>
      <c r="AO42" s="41">
        <f t="shared" si="42"/>
        <v>5</v>
      </c>
      <c r="AP42" s="26">
        <v>1</v>
      </c>
      <c r="AQ42" s="63">
        <v>11</v>
      </c>
      <c r="AR42" s="35">
        <f t="shared" si="43"/>
        <v>4.333333333333333</v>
      </c>
      <c r="AS42" s="41">
        <f t="shared" si="44"/>
        <v>0</v>
      </c>
      <c r="AT42" s="36">
        <f t="shared" si="45"/>
        <v>11</v>
      </c>
      <c r="AU42" s="40">
        <f t="shared" si="46"/>
        <v>9</v>
      </c>
      <c r="AV42" s="25">
        <v>11</v>
      </c>
      <c r="AW42" s="56">
        <v>11</v>
      </c>
      <c r="AX42" s="25">
        <f t="shared" si="47"/>
        <v>11</v>
      </c>
      <c r="AY42" s="41">
        <f t="shared" si="48"/>
        <v>5</v>
      </c>
      <c r="AZ42" s="27">
        <v>13</v>
      </c>
      <c r="BA42" s="61">
        <v>7</v>
      </c>
      <c r="BB42" s="35">
        <f t="shared" si="49"/>
        <v>11</v>
      </c>
      <c r="BC42" s="41">
        <f t="shared" si="50"/>
        <v>4</v>
      </c>
      <c r="BD42" s="36">
        <f t="shared" si="51"/>
        <v>13</v>
      </c>
      <c r="BE42" s="39">
        <v>13</v>
      </c>
      <c r="BF42" s="36">
        <f>((BH42*1)+(BJ42*1))/2</f>
        <v>6.25</v>
      </c>
      <c r="BG42" s="56">
        <v>9</v>
      </c>
      <c r="BH42" s="27">
        <f t="shared" si="52"/>
        <v>9</v>
      </c>
      <c r="BI42" s="61">
        <v>3.5</v>
      </c>
      <c r="BJ42" s="26">
        <f t="shared" si="53"/>
        <v>3.5</v>
      </c>
      <c r="BK42" s="36">
        <f t="shared" si="54"/>
        <v>14.5</v>
      </c>
      <c r="BL42" s="86">
        <v>14.5</v>
      </c>
      <c r="BM42" s="73">
        <f t="shared" si="55"/>
        <v>14.5</v>
      </c>
      <c r="BN42" s="43">
        <f>SUM((AJ42*5)+(AT42*5)+(BD42*6)+(BF42*2)+(BK42*1))/19</f>
        <v>10.824561403508772</v>
      </c>
      <c r="BO42" s="25">
        <f>SUM((AI42*19)+(BN42*19))/38</f>
        <v>10.789473684210526</v>
      </c>
      <c r="BP42" s="27" t="str">
        <f t="shared" si="28"/>
        <v>Admis</v>
      </c>
      <c r="BQ42" s="51"/>
    </row>
    <row r="43" spans="1:69" s="24" customFormat="1" ht="24.95" customHeight="1">
      <c r="A43" s="48">
        <v>35</v>
      </c>
      <c r="B43" s="50" t="s">
        <v>147</v>
      </c>
      <c r="C43" s="95" t="s">
        <v>148</v>
      </c>
      <c r="D43" s="95" t="s">
        <v>26</v>
      </c>
      <c r="E43" s="47" t="s">
        <v>154</v>
      </c>
      <c r="F43" s="36">
        <f>((I43*3)+(L43*2))/5</f>
        <v>11.966666666666665</v>
      </c>
      <c r="G43" s="25">
        <v>12</v>
      </c>
      <c r="H43" s="56">
        <v>12.5</v>
      </c>
      <c r="I43" s="35">
        <f t="shared" si="29"/>
        <v>12.166666666666666</v>
      </c>
      <c r="J43" s="26">
        <v>11.5</v>
      </c>
      <c r="K43" s="26">
        <v>12</v>
      </c>
      <c r="L43" s="35">
        <f t="shared" si="30"/>
        <v>11.666666666666666</v>
      </c>
      <c r="M43" s="36">
        <f>((P43*3)+(S43*2))/5</f>
        <v>11.266666666666666</v>
      </c>
      <c r="N43" s="25">
        <v>12</v>
      </c>
      <c r="O43" s="56">
        <v>11</v>
      </c>
      <c r="P43" s="35">
        <f t="shared" si="31"/>
        <v>11.666666666666666</v>
      </c>
      <c r="Q43" s="27">
        <v>11</v>
      </c>
      <c r="R43" s="27">
        <v>10</v>
      </c>
      <c r="S43" s="35">
        <f t="shared" si="32"/>
        <v>10.666666666666666</v>
      </c>
      <c r="T43" s="36">
        <f>((V43*2)+(X43*2)+(Z43*2))/6</f>
        <v>12.833333333333334</v>
      </c>
      <c r="U43" s="63">
        <v>15</v>
      </c>
      <c r="V43" s="27">
        <f t="shared" si="33"/>
        <v>15</v>
      </c>
      <c r="W43" s="63">
        <v>11.5</v>
      </c>
      <c r="X43" s="27">
        <f t="shared" si="34"/>
        <v>11.5</v>
      </c>
      <c r="Y43" s="26">
        <v>12</v>
      </c>
      <c r="Z43" s="26">
        <f t="shared" si="35"/>
        <v>12</v>
      </c>
      <c r="AA43" s="37">
        <f>((AC43*1)+(AE43*1))/2</f>
        <v>11.25</v>
      </c>
      <c r="AB43" s="25">
        <v>14</v>
      </c>
      <c r="AC43" s="25">
        <f t="shared" si="21"/>
        <v>14</v>
      </c>
      <c r="AD43" s="73">
        <v>8.5</v>
      </c>
      <c r="AE43" s="25">
        <f t="shared" si="36"/>
        <v>8.5</v>
      </c>
      <c r="AF43" s="37">
        <f t="shared" si="37"/>
        <v>14</v>
      </c>
      <c r="AG43" s="78">
        <v>14</v>
      </c>
      <c r="AH43" s="28">
        <f t="shared" si="38"/>
        <v>14</v>
      </c>
      <c r="AI43" s="74">
        <f>SUM((F43*5)+(M43*5)+(T43*6)+(AA43*2)+(AF43*1))/19</f>
        <v>12.087719298245613</v>
      </c>
      <c r="AJ43" s="36">
        <f t="shared" si="39"/>
        <v>11.933333333333334</v>
      </c>
      <c r="AK43" s="40">
        <f t="shared" si="40"/>
        <v>9</v>
      </c>
      <c r="AL43" s="25">
        <v>13.5</v>
      </c>
      <c r="AM43" s="56">
        <v>16</v>
      </c>
      <c r="AN43" s="35">
        <f t="shared" si="41"/>
        <v>14.333333333333334</v>
      </c>
      <c r="AO43" s="41">
        <f t="shared" si="42"/>
        <v>5</v>
      </c>
      <c r="AP43" s="26">
        <v>6.5</v>
      </c>
      <c r="AQ43" s="63">
        <v>12</v>
      </c>
      <c r="AR43" s="35">
        <f t="shared" si="43"/>
        <v>8.3333333333333339</v>
      </c>
      <c r="AS43" s="41">
        <f t="shared" si="44"/>
        <v>0</v>
      </c>
      <c r="AT43" s="36">
        <f t="shared" si="45"/>
        <v>12.233333333333334</v>
      </c>
      <c r="AU43" s="40">
        <f t="shared" si="46"/>
        <v>9</v>
      </c>
      <c r="AV43" s="25">
        <v>13.5</v>
      </c>
      <c r="AW43" s="56">
        <v>13.5</v>
      </c>
      <c r="AX43" s="25">
        <f t="shared" si="47"/>
        <v>13.5</v>
      </c>
      <c r="AY43" s="41">
        <f t="shared" si="48"/>
        <v>5</v>
      </c>
      <c r="AZ43" s="27">
        <v>12</v>
      </c>
      <c r="BA43" s="61">
        <v>7</v>
      </c>
      <c r="BB43" s="35">
        <f t="shared" si="49"/>
        <v>10.333333333333334</v>
      </c>
      <c r="BC43" s="41">
        <f t="shared" si="50"/>
        <v>4</v>
      </c>
      <c r="BD43" s="36">
        <f t="shared" si="51"/>
        <v>11</v>
      </c>
      <c r="BE43" s="39">
        <v>11</v>
      </c>
      <c r="BF43" s="36">
        <f>((BH43*1)+(BJ43*1))/2</f>
        <v>10</v>
      </c>
      <c r="BG43" s="56">
        <v>13</v>
      </c>
      <c r="BH43" s="27">
        <f t="shared" si="52"/>
        <v>13</v>
      </c>
      <c r="BI43" s="61">
        <v>7</v>
      </c>
      <c r="BJ43" s="26">
        <f t="shared" si="53"/>
        <v>7</v>
      </c>
      <c r="BK43" s="36">
        <f t="shared" si="54"/>
        <v>14</v>
      </c>
      <c r="BL43" s="86">
        <v>14</v>
      </c>
      <c r="BM43" s="73">
        <f t="shared" si="55"/>
        <v>14</v>
      </c>
      <c r="BN43" s="43">
        <f>SUM((AJ43*5)+(AT43*5)+(BD43*6)+(BF43*2)+(BK43*1))/19</f>
        <v>11.62280701754386</v>
      </c>
      <c r="BO43" s="25">
        <f>SUM((AI43*19)+(BN43*19))/38</f>
        <v>11.855263157894736</v>
      </c>
      <c r="BP43" s="27" t="s">
        <v>261</v>
      </c>
      <c r="BQ43" s="51" t="s">
        <v>263</v>
      </c>
    </row>
    <row r="44" spans="1:69" s="24" customFormat="1" ht="24.95" customHeight="1">
      <c r="A44" s="48">
        <v>36</v>
      </c>
      <c r="B44" s="95" t="s">
        <v>149</v>
      </c>
      <c r="C44" s="95" t="s">
        <v>150</v>
      </c>
      <c r="D44" s="95" t="s">
        <v>114</v>
      </c>
      <c r="E44" s="47" t="s">
        <v>154</v>
      </c>
      <c r="F44" s="36">
        <f>((I44*3)+(L44*2))/5</f>
        <v>10.066666666666666</v>
      </c>
      <c r="G44" s="25">
        <v>9</v>
      </c>
      <c r="H44" s="56">
        <v>12</v>
      </c>
      <c r="I44" s="35">
        <f t="shared" si="29"/>
        <v>10</v>
      </c>
      <c r="J44" s="26">
        <v>8</v>
      </c>
      <c r="K44" s="26">
        <v>14.5</v>
      </c>
      <c r="L44" s="35">
        <f t="shared" si="30"/>
        <v>10.166666666666666</v>
      </c>
      <c r="M44" s="36">
        <f>((P44*3)+(S44*2))/5</f>
        <v>11.866666666666665</v>
      </c>
      <c r="N44" s="25">
        <v>13</v>
      </c>
      <c r="O44" s="56">
        <v>12</v>
      </c>
      <c r="P44" s="35">
        <f t="shared" si="31"/>
        <v>12.666666666666666</v>
      </c>
      <c r="Q44" s="27">
        <v>10</v>
      </c>
      <c r="R44" s="27">
        <v>12</v>
      </c>
      <c r="S44" s="35">
        <f t="shared" si="32"/>
        <v>10.666666666666666</v>
      </c>
      <c r="T44" s="36">
        <f>((V44*2)+(X44*2)+(Z44*2))/6</f>
        <v>11.333333333333334</v>
      </c>
      <c r="U44" s="63">
        <v>15</v>
      </c>
      <c r="V44" s="27">
        <f t="shared" si="33"/>
        <v>15</v>
      </c>
      <c r="W44" s="63">
        <v>10</v>
      </c>
      <c r="X44" s="27">
        <f t="shared" si="34"/>
        <v>10</v>
      </c>
      <c r="Y44" s="26">
        <v>9</v>
      </c>
      <c r="Z44" s="26">
        <f t="shared" si="35"/>
        <v>9</v>
      </c>
      <c r="AA44" s="37">
        <f>((AC44*1)+(AE44*1))/2</f>
        <v>11.25</v>
      </c>
      <c r="AB44" s="25">
        <v>12</v>
      </c>
      <c r="AC44" s="25">
        <f t="shared" si="21"/>
        <v>12</v>
      </c>
      <c r="AD44" s="73">
        <v>10.5</v>
      </c>
      <c r="AE44" s="25">
        <f t="shared" si="36"/>
        <v>10.5</v>
      </c>
      <c r="AF44" s="37">
        <f t="shared" si="37"/>
        <v>14</v>
      </c>
      <c r="AG44" s="78">
        <v>14</v>
      </c>
      <c r="AH44" s="28">
        <f t="shared" si="38"/>
        <v>14</v>
      </c>
      <c r="AI44" s="74">
        <f>SUM((F44*5)+(M44*5)+(T44*6)+(AA44*2)+(AF44*1))/19</f>
        <v>11.271929824561402</v>
      </c>
      <c r="AJ44" s="36">
        <f t="shared" si="39"/>
        <v>12.266666666666666</v>
      </c>
      <c r="AK44" s="40">
        <f t="shared" si="40"/>
        <v>9</v>
      </c>
      <c r="AL44" s="25">
        <v>12.5</v>
      </c>
      <c r="AM44" s="56">
        <v>15</v>
      </c>
      <c r="AN44" s="35">
        <f t="shared" si="41"/>
        <v>13.333333333333334</v>
      </c>
      <c r="AO44" s="41">
        <f t="shared" si="42"/>
        <v>5</v>
      </c>
      <c r="AP44" s="26">
        <v>11</v>
      </c>
      <c r="AQ44" s="63">
        <v>10</v>
      </c>
      <c r="AR44" s="35">
        <f t="shared" si="43"/>
        <v>10.666666666666666</v>
      </c>
      <c r="AS44" s="41">
        <f t="shared" si="44"/>
        <v>4</v>
      </c>
      <c r="AT44" s="36">
        <f t="shared" si="45"/>
        <v>11.333333333333334</v>
      </c>
      <c r="AU44" s="40">
        <f t="shared" si="46"/>
        <v>9</v>
      </c>
      <c r="AV44" s="25">
        <v>12</v>
      </c>
      <c r="AW44" s="56">
        <v>12</v>
      </c>
      <c r="AX44" s="25">
        <f t="shared" si="47"/>
        <v>12</v>
      </c>
      <c r="AY44" s="41">
        <f t="shared" si="48"/>
        <v>5</v>
      </c>
      <c r="AZ44" s="27">
        <v>12</v>
      </c>
      <c r="BA44" s="61">
        <v>7</v>
      </c>
      <c r="BB44" s="35">
        <f t="shared" si="49"/>
        <v>10.333333333333334</v>
      </c>
      <c r="BC44" s="41">
        <f t="shared" si="50"/>
        <v>4</v>
      </c>
      <c r="BD44" s="36">
        <f t="shared" si="51"/>
        <v>11</v>
      </c>
      <c r="BE44" s="39">
        <v>11</v>
      </c>
      <c r="BF44" s="36">
        <f>((BH44*1)+(BJ44*1))/2</f>
        <v>7.25</v>
      </c>
      <c r="BG44" s="56">
        <v>6</v>
      </c>
      <c r="BH44" s="27">
        <f t="shared" si="52"/>
        <v>6</v>
      </c>
      <c r="BI44" s="61">
        <v>8.5</v>
      </c>
      <c r="BJ44" s="26">
        <f t="shared" si="53"/>
        <v>8.5</v>
      </c>
      <c r="BK44" s="36">
        <f t="shared" si="54"/>
        <v>15.5</v>
      </c>
      <c r="BL44" s="86">
        <v>15.5</v>
      </c>
      <c r="BM44" s="73">
        <f t="shared" si="55"/>
        <v>15.5</v>
      </c>
      <c r="BN44" s="43">
        <f>SUM((AJ44*5)+(AT44*5)+(BD44*6)+(BF44*2)+(BK44*1))/19</f>
        <v>11.263157894736842</v>
      </c>
      <c r="BO44" s="25">
        <f>SUM((AI44*19)+(BN44*19))/38</f>
        <v>11.267543859649122</v>
      </c>
      <c r="BP44" s="27" t="str">
        <f t="shared" si="28"/>
        <v>Admis</v>
      </c>
      <c r="BQ44" s="51"/>
    </row>
    <row r="45" spans="1:69" s="24" customFormat="1" ht="24.95" customHeight="1">
      <c r="A45" s="48">
        <v>37</v>
      </c>
      <c r="B45" s="95" t="s">
        <v>151</v>
      </c>
      <c r="C45" s="95" t="s">
        <v>152</v>
      </c>
      <c r="D45" s="95" t="s">
        <v>93</v>
      </c>
      <c r="E45" s="47" t="s">
        <v>154</v>
      </c>
      <c r="F45" s="36">
        <f>((I45*3)+(L45*2))/5</f>
        <v>8.6999999999999993</v>
      </c>
      <c r="G45" s="99">
        <v>10.5</v>
      </c>
      <c r="H45" s="56">
        <v>12.5</v>
      </c>
      <c r="I45" s="35">
        <f t="shared" si="29"/>
        <v>11.166666666666666</v>
      </c>
      <c r="J45" s="26">
        <v>4.5</v>
      </c>
      <c r="K45" s="26">
        <v>6</v>
      </c>
      <c r="L45" s="35">
        <f t="shared" si="30"/>
        <v>5</v>
      </c>
      <c r="M45" s="36">
        <f>((P45*3)+(S45*2))/5</f>
        <v>11.4</v>
      </c>
      <c r="N45" s="25">
        <v>13</v>
      </c>
      <c r="O45" s="56">
        <v>11</v>
      </c>
      <c r="P45" s="35">
        <f t="shared" si="31"/>
        <v>12.333333333333334</v>
      </c>
      <c r="Q45" s="99">
        <v>10</v>
      </c>
      <c r="R45" s="27">
        <v>10</v>
      </c>
      <c r="S45" s="35">
        <f t="shared" si="32"/>
        <v>10</v>
      </c>
      <c r="T45" s="36">
        <f>((V45*2)+(X45*2)+(Z45*2))/6</f>
        <v>11.5</v>
      </c>
      <c r="U45" s="107">
        <v>12</v>
      </c>
      <c r="V45" s="27">
        <f t="shared" si="33"/>
        <v>12</v>
      </c>
      <c r="W45" s="107">
        <v>11.5</v>
      </c>
      <c r="X45" s="27">
        <f t="shared" si="34"/>
        <v>11.5</v>
      </c>
      <c r="Y45" s="101">
        <v>11</v>
      </c>
      <c r="Z45" s="26">
        <f t="shared" si="35"/>
        <v>11</v>
      </c>
      <c r="AA45" s="37">
        <f>((AC45*1)+(AE45*1))/2</f>
        <v>9</v>
      </c>
      <c r="AB45" s="25">
        <v>10</v>
      </c>
      <c r="AC45" s="25">
        <f t="shared" si="21"/>
        <v>10</v>
      </c>
      <c r="AD45" s="105">
        <v>8</v>
      </c>
      <c r="AE45" s="25">
        <f t="shared" si="36"/>
        <v>8</v>
      </c>
      <c r="AF45" s="37">
        <f t="shared" si="37"/>
        <v>14</v>
      </c>
      <c r="AG45" s="78">
        <v>14</v>
      </c>
      <c r="AH45" s="28">
        <f t="shared" si="38"/>
        <v>14</v>
      </c>
      <c r="AI45" s="74">
        <f>SUM((F45*5)+(M45*5)+(T45*6)+(AA45*2)+(AF45*1))/19</f>
        <v>10.605263157894736</v>
      </c>
      <c r="AJ45" s="36">
        <f t="shared" si="39"/>
        <v>11.066666666666666</v>
      </c>
      <c r="AK45" s="40">
        <f t="shared" si="40"/>
        <v>9</v>
      </c>
      <c r="AL45" s="25">
        <v>13</v>
      </c>
      <c r="AM45" s="56">
        <v>16</v>
      </c>
      <c r="AN45" s="35">
        <f t="shared" si="41"/>
        <v>14</v>
      </c>
      <c r="AO45" s="41">
        <f t="shared" si="42"/>
        <v>5</v>
      </c>
      <c r="AP45" s="26">
        <v>3.5</v>
      </c>
      <c r="AQ45" s="63">
        <v>13</v>
      </c>
      <c r="AR45" s="35">
        <f t="shared" si="43"/>
        <v>6.666666666666667</v>
      </c>
      <c r="AS45" s="41">
        <f t="shared" si="44"/>
        <v>0</v>
      </c>
      <c r="AT45" s="36">
        <f t="shared" si="45"/>
        <v>10.666666666666666</v>
      </c>
      <c r="AU45" s="40">
        <f t="shared" si="46"/>
        <v>9</v>
      </c>
      <c r="AV45" s="25">
        <v>12</v>
      </c>
      <c r="AW45" s="56">
        <v>12</v>
      </c>
      <c r="AX45" s="25">
        <f t="shared" si="47"/>
        <v>12</v>
      </c>
      <c r="AY45" s="41">
        <f t="shared" si="48"/>
        <v>5</v>
      </c>
      <c r="AZ45" s="27">
        <v>9</v>
      </c>
      <c r="BA45" s="61">
        <v>8</v>
      </c>
      <c r="BB45" s="35">
        <f t="shared" si="49"/>
        <v>8.6666666666666661</v>
      </c>
      <c r="BC45" s="41">
        <f t="shared" si="50"/>
        <v>0</v>
      </c>
      <c r="BD45" s="36">
        <f t="shared" si="51"/>
        <v>11.5</v>
      </c>
      <c r="BE45" s="39">
        <v>11.5</v>
      </c>
      <c r="BF45" s="36">
        <f>((BH45*1)+(BJ45*1))/2</f>
        <v>5.75</v>
      </c>
      <c r="BG45" s="56">
        <v>6</v>
      </c>
      <c r="BH45" s="27">
        <f t="shared" si="52"/>
        <v>6</v>
      </c>
      <c r="BI45" s="61">
        <v>5.5</v>
      </c>
      <c r="BJ45" s="26">
        <f t="shared" si="53"/>
        <v>5.5</v>
      </c>
      <c r="BK45" s="36">
        <f t="shared" si="54"/>
        <v>6.5</v>
      </c>
      <c r="BL45" s="86">
        <v>6.5</v>
      </c>
      <c r="BM45" s="73">
        <f t="shared" si="55"/>
        <v>6.5</v>
      </c>
      <c r="BN45" s="43">
        <f>SUM((AJ45*5)+(AT45*5)+(BD45*6)+(BF45*2)+(BK45*1))/19</f>
        <v>10.298245614035087</v>
      </c>
      <c r="BO45" s="25">
        <f>SUM((AI45*19)+(BN45*19))/38</f>
        <v>10.451754385964911</v>
      </c>
      <c r="BP45" s="27" t="str">
        <f t="shared" si="28"/>
        <v>Admis</v>
      </c>
      <c r="BQ45" s="51"/>
    </row>
    <row r="46" spans="1:69" s="24" customFormat="1" ht="24.95" customHeight="1">
      <c r="A46" s="48">
        <v>38</v>
      </c>
      <c r="B46" s="49" t="s">
        <v>155</v>
      </c>
      <c r="C46" s="49" t="s">
        <v>156</v>
      </c>
      <c r="D46" s="49" t="s">
        <v>157</v>
      </c>
      <c r="E46" s="47" t="s">
        <v>184</v>
      </c>
      <c r="F46" s="36">
        <f>((I46*3)+(L46*2))/5</f>
        <v>9.2666666666666675</v>
      </c>
      <c r="G46" s="99">
        <v>10</v>
      </c>
      <c r="H46" s="56">
        <v>11</v>
      </c>
      <c r="I46" s="35">
        <f t="shared" si="29"/>
        <v>10.333333333333334</v>
      </c>
      <c r="J46" s="101">
        <v>8</v>
      </c>
      <c r="K46" s="26">
        <v>7</v>
      </c>
      <c r="L46" s="35">
        <f t="shared" si="30"/>
        <v>7.666666666666667</v>
      </c>
      <c r="M46" s="36">
        <f>((P46*3)+(S46*2))/5</f>
        <v>11.15</v>
      </c>
      <c r="N46" s="25">
        <v>11</v>
      </c>
      <c r="O46" s="56">
        <v>11.75</v>
      </c>
      <c r="P46" s="35">
        <f t="shared" si="31"/>
        <v>11.25</v>
      </c>
      <c r="Q46" s="27">
        <v>10.5</v>
      </c>
      <c r="R46" s="27">
        <v>12</v>
      </c>
      <c r="S46" s="35">
        <f t="shared" si="32"/>
        <v>11</v>
      </c>
      <c r="T46" s="36">
        <f>((V46*2)+(X46*2)+(Z46*2))/6</f>
        <v>10.333333333333334</v>
      </c>
      <c r="U46" s="107">
        <v>8.5</v>
      </c>
      <c r="V46" s="99">
        <f t="shared" si="33"/>
        <v>8.5</v>
      </c>
      <c r="W46" s="63">
        <v>9</v>
      </c>
      <c r="X46" s="27">
        <f t="shared" si="34"/>
        <v>9</v>
      </c>
      <c r="Y46" s="101">
        <v>13.5</v>
      </c>
      <c r="Z46" s="101">
        <f t="shared" si="35"/>
        <v>13.5</v>
      </c>
      <c r="AA46" s="37">
        <f>((AC46*1)+(AE46*1))/2</f>
        <v>9.5</v>
      </c>
      <c r="AB46" s="25">
        <v>11.5</v>
      </c>
      <c r="AC46" s="25">
        <f t="shared" si="21"/>
        <v>11.5</v>
      </c>
      <c r="AD46" s="73">
        <v>7.5</v>
      </c>
      <c r="AE46" s="25">
        <f t="shared" si="36"/>
        <v>7.5</v>
      </c>
      <c r="AF46" s="37">
        <f t="shared" si="37"/>
        <v>12.5</v>
      </c>
      <c r="AG46" s="78">
        <v>12.5</v>
      </c>
      <c r="AH46" s="28">
        <f t="shared" si="38"/>
        <v>12.5</v>
      </c>
      <c r="AI46" s="74">
        <f>SUM((F46*5)+(M46*5)+(T46*6)+(AA46*2)+(AF46*1))/19</f>
        <v>10.293859649122808</v>
      </c>
      <c r="AJ46" s="36">
        <f t="shared" si="39"/>
        <v>9.3333333333333321</v>
      </c>
      <c r="AK46" s="40">
        <f t="shared" si="40"/>
        <v>5</v>
      </c>
      <c r="AL46" s="25">
        <v>10</v>
      </c>
      <c r="AM46" s="56">
        <v>12</v>
      </c>
      <c r="AN46" s="35">
        <f t="shared" si="41"/>
        <v>10.666666666666666</v>
      </c>
      <c r="AO46" s="41">
        <f t="shared" si="42"/>
        <v>5</v>
      </c>
      <c r="AP46" s="26">
        <v>8</v>
      </c>
      <c r="AQ46" s="63">
        <v>6</v>
      </c>
      <c r="AR46" s="35">
        <f t="shared" si="43"/>
        <v>7.333333333333333</v>
      </c>
      <c r="AS46" s="41">
        <f t="shared" si="44"/>
        <v>0</v>
      </c>
      <c r="AT46" s="36">
        <f t="shared" si="45"/>
        <v>10.533333333333335</v>
      </c>
      <c r="AU46" s="40">
        <f t="shared" si="46"/>
        <v>9</v>
      </c>
      <c r="AV46" s="25">
        <v>12.5</v>
      </c>
      <c r="AW46" s="56">
        <v>9</v>
      </c>
      <c r="AX46" s="25">
        <f t="shared" si="47"/>
        <v>11.333333333333334</v>
      </c>
      <c r="AY46" s="41">
        <f t="shared" si="48"/>
        <v>5</v>
      </c>
      <c r="AZ46" s="27">
        <v>9</v>
      </c>
      <c r="BA46" s="61">
        <v>10</v>
      </c>
      <c r="BB46" s="35">
        <f t="shared" si="49"/>
        <v>9.3333333333333339</v>
      </c>
      <c r="BC46" s="41">
        <f t="shared" si="50"/>
        <v>0</v>
      </c>
      <c r="BD46" s="36">
        <f t="shared" si="51"/>
        <v>10</v>
      </c>
      <c r="BE46" s="39">
        <v>10</v>
      </c>
      <c r="BF46" s="36">
        <f>((BH46*1)+(BJ46*1))/2</f>
        <v>11.5</v>
      </c>
      <c r="BG46" s="56">
        <v>14</v>
      </c>
      <c r="BH46" s="27">
        <f t="shared" si="52"/>
        <v>14</v>
      </c>
      <c r="BI46" s="61">
        <v>9</v>
      </c>
      <c r="BJ46" s="26">
        <f t="shared" si="53"/>
        <v>9</v>
      </c>
      <c r="BK46" s="36">
        <f t="shared" si="54"/>
        <v>13</v>
      </c>
      <c r="BL46" s="86">
        <v>13</v>
      </c>
      <c r="BM46" s="73">
        <f t="shared" si="55"/>
        <v>13</v>
      </c>
      <c r="BN46" s="43">
        <f>SUM((AJ46*5)+(AT46*5)+(BD46*6)+(BF46*2)+(BK46*1))/19</f>
        <v>10.280701754385964</v>
      </c>
      <c r="BO46" s="25">
        <f>SUM((AI46*19)+(BN46*19))/38</f>
        <v>10.287280701754387</v>
      </c>
      <c r="BP46" s="27" t="s">
        <v>261</v>
      </c>
      <c r="BQ46" s="51" t="s">
        <v>257</v>
      </c>
    </row>
    <row r="47" spans="1:69" s="24" customFormat="1" ht="24.95" customHeight="1">
      <c r="A47" s="48">
        <v>39</v>
      </c>
      <c r="B47" s="95" t="s">
        <v>158</v>
      </c>
      <c r="C47" s="95" t="s">
        <v>159</v>
      </c>
      <c r="D47" s="95" t="s">
        <v>160</v>
      </c>
      <c r="E47" s="47" t="s">
        <v>184</v>
      </c>
      <c r="F47" s="36">
        <f>((I47*3)+(L47*2))/5</f>
        <v>9.6</v>
      </c>
      <c r="G47" s="99">
        <v>10.5</v>
      </c>
      <c r="H47" s="56">
        <v>10</v>
      </c>
      <c r="I47" s="35">
        <f t="shared" si="29"/>
        <v>10.333333333333334</v>
      </c>
      <c r="J47" s="101">
        <v>10</v>
      </c>
      <c r="K47" s="26">
        <v>5.5</v>
      </c>
      <c r="L47" s="35">
        <f t="shared" si="30"/>
        <v>8.5</v>
      </c>
      <c r="M47" s="36">
        <f>((P47*3)+(S47*2))/5</f>
        <v>10.066666666666666</v>
      </c>
      <c r="N47" s="25">
        <v>10</v>
      </c>
      <c r="O47" s="56">
        <v>12</v>
      </c>
      <c r="P47" s="35">
        <f t="shared" si="31"/>
        <v>10.666666666666666</v>
      </c>
      <c r="Q47" s="99">
        <v>8</v>
      </c>
      <c r="R47" s="27">
        <v>11.5</v>
      </c>
      <c r="S47" s="35">
        <f t="shared" si="32"/>
        <v>9.1666666666666661</v>
      </c>
      <c r="T47" s="36">
        <f>((V47*2)+(X47*2)+(Z47*2))/6</f>
        <v>11.333333333333334</v>
      </c>
      <c r="U47" s="63">
        <v>13.5</v>
      </c>
      <c r="V47" s="27">
        <f t="shared" si="33"/>
        <v>13.5</v>
      </c>
      <c r="W47" s="63">
        <v>11.5</v>
      </c>
      <c r="X47" s="27">
        <f t="shared" si="34"/>
        <v>11.5</v>
      </c>
      <c r="Y47" s="26">
        <v>9</v>
      </c>
      <c r="Z47" s="26">
        <f t="shared" si="35"/>
        <v>9</v>
      </c>
      <c r="AA47" s="37">
        <f>((AC47*1)+(AE47*1))/2</f>
        <v>7.75</v>
      </c>
      <c r="AB47" s="25">
        <v>11.5</v>
      </c>
      <c r="AC47" s="25">
        <f t="shared" si="21"/>
        <v>11.5</v>
      </c>
      <c r="AD47" s="105">
        <v>4</v>
      </c>
      <c r="AE47" s="25">
        <f t="shared" si="36"/>
        <v>4</v>
      </c>
      <c r="AF47" s="37">
        <f t="shared" si="37"/>
        <v>15</v>
      </c>
      <c r="AG47" s="78">
        <v>15</v>
      </c>
      <c r="AH47" s="28">
        <f t="shared" si="38"/>
        <v>15</v>
      </c>
      <c r="AI47" s="74">
        <f>SUM((F47*5)+(M47*5)+(T47*6)+(AA47*2)+(AF47*1))/19</f>
        <v>10.359649122807017</v>
      </c>
      <c r="AJ47" s="36">
        <f t="shared" si="39"/>
        <v>7.5666666666666673</v>
      </c>
      <c r="AK47" s="40">
        <f t="shared" si="40"/>
        <v>0</v>
      </c>
      <c r="AL47" s="25">
        <v>7</v>
      </c>
      <c r="AM47" s="56">
        <v>12.5</v>
      </c>
      <c r="AN47" s="35">
        <f t="shared" si="41"/>
        <v>8.8333333333333339</v>
      </c>
      <c r="AO47" s="41">
        <f t="shared" si="42"/>
        <v>0</v>
      </c>
      <c r="AP47" s="26">
        <v>6</v>
      </c>
      <c r="AQ47" s="63">
        <v>5</v>
      </c>
      <c r="AR47" s="35">
        <f t="shared" si="43"/>
        <v>5.666666666666667</v>
      </c>
      <c r="AS47" s="41">
        <f t="shared" si="44"/>
        <v>0</v>
      </c>
      <c r="AT47" s="36">
        <f t="shared" si="45"/>
        <v>10.4</v>
      </c>
      <c r="AU47" s="40">
        <f t="shared" si="46"/>
        <v>9</v>
      </c>
      <c r="AV47" s="25">
        <v>11</v>
      </c>
      <c r="AW47" s="56">
        <v>12</v>
      </c>
      <c r="AX47" s="25">
        <f t="shared" si="47"/>
        <v>11.333333333333334</v>
      </c>
      <c r="AY47" s="41">
        <f t="shared" si="48"/>
        <v>5</v>
      </c>
      <c r="AZ47" s="27">
        <v>8</v>
      </c>
      <c r="BA47" s="61">
        <v>11</v>
      </c>
      <c r="BB47" s="35">
        <f t="shared" si="49"/>
        <v>9</v>
      </c>
      <c r="BC47" s="41">
        <f t="shared" si="50"/>
        <v>0</v>
      </c>
      <c r="BD47" s="36">
        <f t="shared" si="51"/>
        <v>11.5</v>
      </c>
      <c r="BE47" s="39">
        <v>11.5</v>
      </c>
      <c r="BF47" s="36">
        <f>((BH47*1)+(BJ47*1))/2</f>
        <v>10.25</v>
      </c>
      <c r="BG47" s="56">
        <v>10</v>
      </c>
      <c r="BH47" s="27">
        <f t="shared" si="52"/>
        <v>10</v>
      </c>
      <c r="BI47" s="61">
        <v>10.5</v>
      </c>
      <c r="BJ47" s="26">
        <f t="shared" si="53"/>
        <v>10.5</v>
      </c>
      <c r="BK47" s="36">
        <f t="shared" si="54"/>
        <v>18</v>
      </c>
      <c r="BL47" s="86">
        <v>18</v>
      </c>
      <c r="BM47" s="73">
        <f t="shared" si="55"/>
        <v>18</v>
      </c>
      <c r="BN47" s="43">
        <f>SUM((AJ47*5)+(AT47*5)+(BD47*6)+(BF47*2)+(BK47*1))/19</f>
        <v>10.385964912280702</v>
      </c>
      <c r="BO47" s="25">
        <f>SUM((AI47*19)+(BN47*19))/38</f>
        <v>10.372807017543858</v>
      </c>
      <c r="BP47" s="27" t="str">
        <f t="shared" si="28"/>
        <v>Admis</v>
      </c>
      <c r="BQ47" s="51"/>
    </row>
    <row r="48" spans="1:69" s="24" customFormat="1" ht="24.95" customHeight="1">
      <c r="A48" s="48">
        <v>40</v>
      </c>
      <c r="B48" s="49" t="s">
        <v>162</v>
      </c>
      <c r="C48" s="49" t="s">
        <v>161</v>
      </c>
      <c r="D48" s="49" t="s">
        <v>153</v>
      </c>
      <c r="E48" s="47" t="s">
        <v>184</v>
      </c>
      <c r="F48" s="36">
        <f>((I48*3)+(L48*2))/5</f>
        <v>0</v>
      </c>
      <c r="G48" s="25">
        <v>0</v>
      </c>
      <c r="H48" s="56">
        <v>0</v>
      </c>
      <c r="I48" s="35">
        <f t="shared" ref="I48:I65" si="77">SUM(((G48*2)+H48)/3)</f>
        <v>0</v>
      </c>
      <c r="J48" s="26">
        <v>0</v>
      </c>
      <c r="K48" s="26">
        <v>0</v>
      </c>
      <c r="L48" s="35">
        <f t="shared" ref="L48:L65" si="78">SUM(((J48*2)+K48)/3)</f>
        <v>0</v>
      </c>
      <c r="M48" s="36">
        <f>((P48*3)+(S48*2))/5</f>
        <v>0</v>
      </c>
      <c r="N48" s="25">
        <v>0</v>
      </c>
      <c r="O48" s="56">
        <v>0</v>
      </c>
      <c r="P48" s="35">
        <f t="shared" ref="P48:P65" si="79">SUM(((N48*2)+O48)/3)</f>
        <v>0</v>
      </c>
      <c r="Q48" s="27">
        <v>0</v>
      </c>
      <c r="R48" s="27">
        <v>0</v>
      </c>
      <c r="S48" s="35">
        <f t="shared" ref="S48:S65" si="80">SUM(((Q48*2)+R48)/3)</f>
        <v>0</v>
      </c>
      <c r="T48" s="36">
        <f>((V48*2)+(X48*2)+(Z48*2))/6</f>
        <v>0</v>
      </c>
      <c r="U48" s="63">
        <v>0</v>
      </c>
      <c r="V48" s="27">
        <f t="shared" ref="V48:V65" si="81">U48</f>
        <v>0</v>
      </c>
      <c r="W48" s="63">
        <v>0</v>
      </c>
      <c r="X48" s="27">
        <f t="shared" ref="X48:X65" si="82">W48</f>
        <v>0</v>
      </c>
      <c r="Y48" s="26">
        <v>0</v>
      </c>
      <c r="Z48" s="26">
        <f t="shared" ref="Z48:Z65" si="83">Y48</f>
        <v>0</v>
      </c>
      <c r="AA48" s="37">
        <f>((AC48*1)+(AE48*1))/2</f>
        <v>0</v>
      </c>
      <c r="AB48" s="25">
        <v>0</v>
      </c>
      <c r="AC48" s="25">
        <f t="shared" si="21"/>
        <v>0</v>
      </c>
      <c r="AD48" s="73">
        <v>0</v>
      </c>
      <c r="AE48" s="25">
        <f t="shared" ref="AE48:AE65" si="84">AD48</f>
        <v>0</v>
      </c>
      <c r="AF48" s="37">
        <f t="shared" ref="AF48:AF65" si="85">((AH48*1))</f>
        <v>0</v>
      </c>
      <c r="AG48" s="78">
        <v>0</v>
      </c>
      <c r="AH48" s="28">
        <f t="shared" ref="AH48:AH65" si="86">AG48</f>
        <v>0</v>
      </c>
      <c r="AI48" s="74">
        <f>SUM((F48*5)+(M48*5)+(T48*6)+(AA48*2)+(AF48*1))/19</f>
        <v>0</v>
      </c>
      <c r="AJ48" s="36">
        <f t="shared" ref="AJ48:AJ65" si="87">((AN48*3)+(AR48*2))/5</f>
        <v>0</v>
      </c>
      <c r="AK48" s="40">
        <f t="shared" ref="AK48:AK65" si="88">IF(AJ48&gt;=10,9,AO48+AS48)</f>
        <v>0</v>
      </c>
      <c r="AL48" s="25">
        <v>0</v>
      </c>
      <c r="AM48" s="56">
        <v>0</v>
      </c>
      <c r="AN48" s="35">
        <f t="shared" ref="AN48:AN65" si="89">SUM(((AL48*2)+AM48)/3)</f>
        <v>0</v>
      </c>
      <c r="AO48" s="41">
        <f t="shared" ref="AO48:AO65" si="90">IF(AN48&gt;= 10,5,0)</f>
        <v>0</v>
      </c>
      <c r="AP48" s="26">
        <v>0</v>
      </c>
      <c r="AQ48" s="63">
        <v>0</v>
      </c>
      <c r="AR48" s="35">
        <f t="shared" ref="AR48:AR65" si="91">SUM(((AP48*2)+AQ48)/3)</f>
        <v>0</v>
      </c>
      <c r="AS48" s="41">
        <f t="shared" ref="AS48:AS65" si="92">IF(AR48&gt;= 10,4,0)</f>
        <v>0</v>
      </c>
      <c r="AT48" s="36">
        <f t="shared" ref="AT48:AT65" si="93">((AX48*3)+(BB48*2))/5</f>
        <v>0</v>
      </c>
      <c r="AU48" s="40">
        <f t="shared" ref="AU48:AU65" si="94">IF(AT48&gt;=10,9,AY48+BC48)</f>
        <v>0</v>
      </c>
      <c r="AV48" s="25">
        <v>0</v>
      </c>
      <c r="AW48" s="56">
        <v>0</v>
      </c>
      <c r="AX48" s="25">
        <f t="shared" ref="AX48:AX65" si="95">SUM(((AV48*2)+AW48)/3)</f>
        <v>0</v>
      </c>
      <c r="AY48" s="41">
        <f t="shared" ref="AY48:AY65" si="96">IF(AX48&gt;= 10,5,0)</f>
        <v>0</v>
      </c>
      <c r="AZ48" s="27">
        <v>0</v>
      </c>
      <c r="BA48" s="61">
        <v>0</v>
      </c>
      <c r="BB48" s="35">
        <f t="shared" ref="BB48:BB65" si="97">SUM(((AZ48*2)+BA48)/3)</f>
        <v>0</v>
      </c>
      <c r="BC48" s="41">
        <f t="shared" ref="BC48:BC65" si="98">IF(BB48&gt;= 10,4,0)</f>
        <v>0</v>
      </c>
      <c r="BD48" s="36">
        <f t="shared" ref="BD48:BD65" si="99">((BE48*6))/6</f>
        <v>0</v>
      </c>
      <c r="BE48" s="39">
        <v>0</v>
      </c>
      <c r="BF48" s="36">
        <f>((BH48*1)+(BJ48*1))/2</f>
        <v>0</v>
      </c>
      <c r="BG48" s="56">
        <v>0</v>
      </c>
      <c r="BH48" s="27">
        <f t="shared" ref="BH48:BH65" si="100">BG48</f>
        <v>0</v>
      </c>
      <c r="BI48" s="61">
        <v>0</v>
      </c>
      <c r="BJ48" s="26">
        <f t="shared" ref="BJ48:BJ65" si="101">BI48</f>
        <v>0</v>
      </c>
      <c r="BK48" s="36">
        <f t="shared" ref="BK48:BK65" si="102">(BM48*1)/1</f>
        <v>0</v>
      </c>
      <c r="BL48" s="86">
        <v>0</v>
      </c>
      <c r="BM48" s="73">
        <f t="shared" ref="BM48:BM65" si="103">BL48</f>
        <v>0</v>
      </c>
      <c r="BN48" s="43">
        <f>SUM((AJ48*5)+(AT48*5)+(BD48*6)+(BF48*2)+(BK48*1))/19</f>
        <v>0</v>
      </c>
      <c r="BO48" s="25">
        <f>SUM((AI48*19)+(BN48*19))/38</f>
        <v>0</v>
      </c>
      <c r="BP48" s="27" t="s">
        <v>262</v>
      </c>
      <c r="BQ48" s="51" t="s">
        <v>257</v>
      </c>
    </row>
    <row r="49" spans="1:69" ht="23.25" customHeight="1">
      <c r="A49" s="137" t="s">
        <v>231</v>
      </c>
      <c r="B49" s="138"/>
      <c r="C49" s="138"/>
      <c r="D49" s="139"/>
      <c r="E49" s="94"/>
      <c r="F49" s="102">
        <v>5</v>
      </c>
      <c r="G49" s="140">
        <v>3</v>
      </c>
      <c r="H49" s="141"/>
      <c r="I49" s="93"/>
      <c r="J49" s="142">
        <v>2</v>
      </c>
      <c r="K49" s="143"/>
      <c r="L49" s="12"/>
      <c r="M49" s="12">
        <v>5</v>
      </c>
      <c r="N49" s="142">
        <v>3</v>
      </c>
      <c r="O49" s="143"/>
      <c r="P49" s="12"/>
      <c r="Q49" s="142">
        <v>2</v>
      </c>
      <c r="R49" s="143"/>
      <c r="S49" s="12"/>
      <c r="T49" s="12">
        <v>6</v>
      </c>
      <c r="U49" s="12">
        <v>2</v>
      </c>
      <c r="V49" s="12"/>
      <c r="W49" s="90">
        <v>2</v>
      </c>
      <c r="X49" s="12"/>
      <c r="Y49" s="12">
        <v>2</v>
      </c>
      <c r="Z49" s="12"/>
      <c r="AA49" s="12">
        <v>4</v>
      </c>
      <c r="AB49" s="66"/>
      <c r="AC49" s="12"/>
      <c r="AD49" s="71"/>
      <c r="AE49" s="12"/>
      <c r="AF49" s="12">
        <v>1</v>
      </c>
      <c r="AG49" s="12">
        <v>1</v>
      </c>
      <c r="AH49" s="12"/>
      <c r="AI49" s="71"/>
      <c r="AJ49" s="4">
        <v>5</v>
      </c>
      <c r="AK49" s="4">
        <v>9</v>
      </c>
      <c r="AL49" s="4"/>
      <c r="AM49" s="55"/>
      <c r="AN49" s="4">
        <v>3</v>
      </c>
      <c r="AO49" s="4">
        <v>2</v>
      </c>
      <c r="AP49" s="4"/>
      <c r="AQ49" s="55"/>
      <c r="AR49" s="4">
        <v>2</v>
      </c>
      <c r="AS49" s="4"/>
      <c r="AT49" s="4">
        <v>5</v>
      </c>
      <c r="AU49" s="4">
        <v>9</v>
      </c>
      <c r="AV49" s="4"/>
      <c r="AW49" s="55"/>
      <c r="AX49" s="4">
        <v>3</v>
      </c>
      <c r="AY49" s="4"/>
      <c r="AZ49" s="4"/>
      <c r="BA49" s="55"/>
      <c r="BB49" s="4">
        <v>2</v>
      </c>
      <c r="BC49" s="4"/>
      <c r="BD49" s="4">
        <v>6</v>
      </c>
      <c r="BE49" s="4">
        <v>6</v>
      </c>
      <c r="BF49" s="4">
        <v>1</v>
      </c>
      <c r="BG49" s="59"/>
      <c r="BH49" s="4">
        <v>1</v>
      </c>
      <c r="BI49" s="59"/>
      <c r="BJ49" s="9"/>
      <c r="BK49" s="31">
        <v>1</v>
      </c>
      <c r="BL49" s="84"/>
      <c r="BM49" s="82">
        <v>1</v>
      </c>
      <c r="BN49" s="31"/>
    </row>
    <row r="50" spans="1:69" s="3" customFormat="1" ht="192.75" customHeight="1">
      <c r="A50" s="135" t="s">
        <v>3</v>
      </c>
      <c r="B50" s="135" t="s">
        <v>4</v>
      </c>
      <c r="C50" s="135" t="s">
        <v>5</v>
      </c>
      <c r="D50" s="135" t="s">
        <v>6</v>
      </c>
      <c r="E50" s="135" t="s">
        <v>55</v>
      </c>
      <c r="F50" s="144" t="s">
        <v>36</v>
      </c>
      <c r="G50" s="146" t="s">
        <v>227</v>
      </c>
      <c r="H50" s="147"/>
      <c r="I50" s="125" t="s">
        <v>228</v>
      </c>
      <c r="J50" s="127" t="s">
        <v>38</v>
      </c>
      <c r="K50" s="128"/>
      <c r="L50" s="125" t="s">
        <v>221</v>
      </c>
      <c r="M50" s="117" t="s">
        <v>37</v>
      </c>
      <c r="N50" s="127" t="s">
        <v>39</v>
      </c>
      <c r="O50" s="128"/>
      <c r="P50" s="125" t="s">
        <v>222</v>
      </c>
      <c r="Q50" s="129" t="s">
        <v>40</v>
      </c>
      <c r="R50" s="130"/>
      <c r="S50" s="125" t="s">
        <v>223</v>
      </c>
      <c r="T50" s="117" t="s">
        <v>41</v>
      </c>
      <c r="U50" s="38" t="s">
        <v>42</v>
      </c>
      <c r="V50" s="125" t="s">
        <v>224</v>
      </c>
      <c r="W50" s="91" t="s">
        <v>43</v>
      </c>
      <c r="X50" s="125" t="s">
        <v>225</v>
      </c>
      <c r="Y50" s="38" t="s">
        <v>44</v>
      </c>
      <c r="Z50" s="125" t="s">
        <v>226</v>
      </c>
      <c r="AA50" s="117" t="s">
        <v>45</v>
      </c>
      <c r="AB50" s="67" t="s">
        <v>46</v>
      </c>
      <c r="AC50" s="131" t="s">
        <v>232</v>
      </c>
      <c r="AD50" s="72" t="s">
        <v>47</v>
      </c>
      <c r="AE50" s="131" t="s">
        <v>230</v>
      </c>
      <c r="AF50" s="117" t="s">
        <v>52</v>
      </c>
      <c r="AG50" s="13" t="s">
        <v>53</v>
      </c>
      <c r="AH50" s="131" t="s">
        <v>229</v>
      </c>
      <c r="AI50" s="133" t="s">
        <v>7</v>
      </c>
      <c r="AJ50" s="117" t="s">
        <v>259</v>
      </c>
      <c r="AK50" s="114" t="s">
        <v>246</v>
      </c>
      <c r="AL50" s="127" t="s">
        <v>237</v>
      </c>
      <c r="AM50" s="128"/>
      <c r="AN50" s="125" t="s">
        <v>234</v>
      </c>
      <c r="AO50" s="121" t="s">
        <v>236</v>
      </c>
      <c r="AP50" s="127" t="s">
        <v>235</v>
      </c>
      <c r="AQ50" s="128"/>
      <c r="AR50" s="125" t="s">
        <v>239</v>
      </c>
      <c r="AS50" s="121" t="s">
        <v>240</v>
      </c>
      <c r="AT50" s="117" t="s">
        <v>233</v>
      </c>
      <c r="AU50" s="114" t="s">
        <v>247</v>
      </c>
      <c r="AV50" s="127" t="s">
        <v>48</v>
      </c>
      <c r="AW50" s="128"/>
      <c r="AX50" s="125" t="s">
        <v>241</v>
      </c>
      <c r="AY50" s="121" t="s">
        <v>244</v>
      </c>
      <c r="AZ50" s="129" t="s">
        <v>49</v>
      </c>
      <c r="BA50" s="130"/>
      <c r="BB50" s="125" t="s">
        <v>243</v>
      </c>
      <c r="BC50" s="121" t="s">
        <v>242</v>
      </c>
      <c r="BD50" s="117" t="s">
        <v>41</v>
      </c>
      <c r="BE50" s="125" t="s">
        <v>50</v>
      </c>
      <c r="BF50" s="117" t="s">
        <v>45</v>
      </c>
      <c r="BG50" s="60" t="s">
        <v>238</v>
      </c>
      <c r="BH50" s="125" t="s">
        <v>249</v>
      </c>
      <c r="BI50" s="60" t="s">
        <v>51</v>
      </c>
      <c r="BJ50" s="42" t="s">
        <v>248</v>
      </c>
      <c r="BK50" s="117" t="s">
        <v>52</v>
      </c>
      <c r="BL50" s="85" t="s">
        <v>54</v>
      </c>
      <c r="BM50" s="119" t="s">
        <v>245</v>
      </c>
      <c r="BN50" s="123" t="s">
        <v>8</v>
      </c>
      <c r="BO50" s="114" t="s">
        <v>250</v>
      </c>
      <c r="BP50" s="116" t="s">
        <v>251</v>
      </c>
      <c r="BQ50" s="113" t="s">
        <v>256</v>
      </c>
    </row>
    <row r="51" spans="1:69" s="3" customFormat="1" ht="24.95" customHeight="1">
      <c r="A51" s="136"/>
      <c r="B51" s="136"/>
      <c r="C51" s="136"/>
      <c r="D51" s="136"/>
      <c r="E51" s="136"/>
      <c r="F51" s="145"/>
      <c r="G51" s="103" t="s">
        <v>219</v>
      </c>
      <c r="H51" s="104" t="s">
        <v>220</v>
      </c>
      <c r="I51" s="126"/>
      <c r="J51" s="33" t="s">
        <v>219</v>
      </c>
      <c r="K51" s="34" t="s">
        <v>220</v>
      </c>
      <c r="L51" s="126"/>
      <c r="M51" s="118"/>
      <c r="N51" s="33" t="s">
        <v>219</v>
      </c>
      <c r="O51" s="34" t="s">
        <v>220</v>
      </c>
      <c r="P51" s="126"/>
      <c r="Q51" s="33" t="s">
        <v>219</v>
      </c>
      <c r="R51" s="34" t="s">
        <v>220</v>
      </c>
      <c r="S51" s="126"/>
      <c r="T51" s="118"/>
      <c r="U51" s="34" t="s">
        <v>220</v>
      </c>
      <c r="V51" s="126"/>
      <c r="W51" s="92" t="s">
        <v>219</v>
      </c>
      <c r="X51" s="126"/>
      <c r="Y51" s="33" t="s">
        <v>219</v>
      </c>
      <c r="Z51" s="126"/>
      <c r="AA51" s="118"/>
      <c r="AB51" s="68" t="s">
        <v>220</v>
      </c>
      <c r="AC51" s="132"/>
      <c r="AD51" s="68" t="s">
        <v>220</v>
      </c>
      <c r="AE51" s="132"/>
      <c r="AF51" s="118"/>
      <c r="AG51" s="34" t="s">
        <v>220</v>
      </c>
      <c r="AH51" s="132"/>
      <c r="AI51" s="134"/>
      <c r="AJ51" s="118"/>
      <c r="AK51" s="115"/>
      <c r="AL51" s="33" t="s">
        <v>219</v>
      </c>
      <c r="AM51" s="80" t="s">
        <v>220</v>
      </c>
      <c r="AN51" s="126"/>
      <c r="AO51" s="122"/>
      <c r="AP51" s="33" t="s">
        <v>219</v>
      </c>
      <c r="AQ51" s="80" t="s">
        <v>220</v>
      </c>
      <c r="AR51" s="126"/>
      <c r="AS51" s="122"/>
      <c r="AT51" s="118"/>
      <c r="AU51" s="115"/>
      <c r="AV51" s="33" t="s">
        <v>219</v>
      </c>
      <c r="AW51" s="80" t="s">
        <v>220</v>
      </c>
      <c r="AX51" s="126"/>
      <c r="AY51" s="122"/>
      <c r="AZ51" s="33" t="s">
        <v>219</v>
      </c>
      <c r="BA51" s="80" t="s">
        <v>220</v>
      </c>
      <c r="BB51" s="126"/>
      <c r="BC51" s="122"/>
      <c r="BD51" s="118"/>
      <c r="BE51" s="126"/>
      <c r="BF51" s="118"/>
      <c r="BG51" s="79" t="s">
        <v>220</v>
      </c>
      <c r="BH51" s="126"/>
      <c r="BI51" s="79" t="s">
        <v>220</v>
      </c>
      <c r="BJ51" s="44"/>
      <c r="BK51" s="118"/>
      <c r="BL51" s="80" t="s">
        <v>220</v>
      </c>
      <c r="BM51" s="120"/>
      <c r="BN51" s="124"/>
      <c r="BO51" s="115"/>
      <c r="BP51" s="116"/>
      <c r="BQ51" s="113"/>
    </row>
    <row r="52" spans="1:69" s="24" customFormat="1" ht="24.95" customHeight="1">
      <c r="A52" s="48">
        <v>41</v>
      </c>
      <c r="B52" s="95" t="s">
        <v>163</v>
      </c>
      <c r="C52" s="95" t="s">
        <v>164</v>
      </c>
      <c r="D52" s="95" t="s">
        <v>113</v>
      </c>
      <c r="E52" s="47" t="s">
        <v>184</v>
      </c>
      <c r="F52" s="36">
        <f>((I52*3)+(L52*2))/5</f>
        <v>8.7666666666666675</v>
      </c>
      <c r="G52" s="99">
        <v>10</v>
      </c>
      <c r="H52" s="56">
        <v>12.5</v>
      </c>
      <c r="I52" s="35">
        <f t="shared" si="77"/>
        <v>10.833333333333334</v>
      </c>
      <c r="J52" s="26">
        <v>4</v>
      </c>
      <c r="K52" s="26">
        <v>9</v>
      </c>
      <c r="L52" s="35">
        <f t="shared" si="78"/>
        <v>5.666666666666667</v>
      </c>
      <c r="M52" s="36">
        <f>((P52*3)+(S52*2))/5</f>
        <v>11.633333333333335</v>
      </c>
      <c r="N52" s="25">
        <v>12</v>
      </c>
      <c r="O52" s="56">
        <v>11.5</v>
      </c>
      <c r="P52" s="35">
        <f t="shared" si="79"/>
        <v>11.833333333333334</v>
      </c>
      <c r="Q52" s="27">
        <v>11</v>
      </c>
      <c r="R52" s="27">
        <v>12</v>
      </c>
      <c r="S52" s="35">
        <f t="shared" si="80"/>
        <v>11.333333333333334</v>
      </c>
      <c r="T52" s="36">
        <f>((V52*2)+(X52*2)+(Z52*2))/6</f>
        <v>10.833333333333334</v>
      </c>
      <c r="U52" s="107">
        <v>14</v>
      </c>
      <c r="V52" s="99">
        <f t="shared" si="81"/>
        <v>14</v>
      </c>
      <c r="W52" s="63">
        <v>10</v>
      </c>
      <c r="X52" s="27">
        <f t="shared" si="82"/>
        <v>10</v>
      </c>
      <c r="Y52" s="101">
        <v>8.5</v>
      </c>
      <c r="Z52" s="26">
        <f t="shared" si="83"/>
        <v>8.5</v>
      </c>
      <c r="AA52" s="37">
        <f>((AC52*1)+(AE52*1))/2</f>
        <v>9.75</v>
      </c>
      <c r="AB52" s="99">
        <v>12.5</v>
      </c>
      <c r="AC52" s="25">
        <f t="shared" ref="AC52:AC66" si="104">AB52</f>
        <v>12.5</v>
      </c>
      <c r="AD52" s="73">
        <v>7</v>
      </c>
      <c r="AE52" s="25">
        <f t="shared" si="84"/>
        <v>7</v>
      </c>
      <c r="AF52" s="37">
        <f t="shared" si="85"/>
        <v>16</v>
      </c>
      <c r="AG52" s="78">
        <v>16</v>
      </c>
      <c r="AH52" s="28">
        <f t="shared" si="86"/>
        <v>16</v>
      </c>
      <c r="AI52" s="74">
        <f>SUM((F52*5)+(M52*5)+(T52*6)+(AA52*2)+(AF52*1))/19</f>
        <v>10.657894736842104</v>
      </c>
      <c r="AJ52" s="36">
        <f t="shared" si="87"/>
        <v>10.266666666666666</v>
      </c>
      <c r="AK52" s="40">
        <f t="shared" si="88"/>
        <v>9</v>
      </c>
      <c r="AL52" s="25">
        <v>10</v>
      </c>
      <c r="AM52" s="56">
        <v>11</v>
      </c>
      <c r="AN52" s="35">
        <f t="shared" si="89"/>
        <v>10.333333333333334</v>
      </c>
      <c r="AO52" s="41">
        <f t="shared" si="90"/>
        <v>5</v>
      </c>
      <c r="AP52" s="26">
        <v>11</v>
      </c>
      <c r="AQ52" s="63">
        <v>8.5</v>
      </c>
      <c r="AR52" s="35">
        <f t="shared" si="91"/>
        <v>10.166666666666666</v>
      </c>
      <c r="AS52" s="41">
        <f t="shared" si="92"/>
        <v>4</v>
      </c>
      <c r="AT52" s="36">
        <f t="shared" si="93"/>
        <v>12.633333333333335</v>
      </c>
      <c r="AU52" s="40">
        <f t="shared" si="94"/>
        <v>9</v>
      </c>
      <c r="AV52" s="25">
        <v>12.5</v>
      </c>
      <c r="AW52" s="56">
        <v>13.5</v>
      </c>
      <c r="AX52" s="25">
        <f t="shared" si="95"/>
        <v>12.833333333333334</v>
      </c>
      <c r="AY52" s="41">
        <f t="shared" si="96"/>
        <v>5</v>
      </c>
      <c r="AZ52" s="27">
        <v>12</v>
      </c>
      <c r="BA52" s="61">
        <v>13</v>
      </c>
      <c r="BB52" s="35">
        <f t="shared" si="97"/>
        <v>12.333333333333334</v>
      </c>
      <c r="BC52" s="41">
        <f t="shared" si="98"/>
        <v>4</v>
      </c>
      <c r="BD52" s="36">
        <f t="shared" si="99"/>
        <v>10</v>
      </c>
      <c r="BE52" s="39">
        <v>10</v>
      </c>
      <c r="BF52" s="36">
        <f>((BH52*1)+(BJ52*1))/2</f>
        <v>9.75</v>
      </c>
      <c r="BG52" s="56">
        <v>13.5</v>
      </c>
      <c r="BH52" s="27">
        <f t="shared" si="100"/>
        <v>13.5</v>
      </c>
      <c r="BI52" s="61">
        <v>6</v>
      </c>
      <c r="BJ52" s="26">
        <f t="shared" si="101"/>
        <v>6</v>
      </c>
      <c r="BK52" s="36">
        <f t="shared" si="102"/>
        <v>11.25</v>
      </c>
      <c r="BL52" s="86">
        <v>11.25</v>
      </c>
      <c r="BM52" s="73">
        <f t="shared" si="103"/>
        <v>11.25</v>
      </c>
      <c r="BN52" s="43">
        <f>SUM((AJ52*5)+(AT52*5)+(BD52*6)+(BF52*2)+(BK52*1))/19</f>
        <v>10.802631578947368</v>
      </c>
      <c r="BO52" s="25">
        <f>SUM((AI52*19)+(BN52*19))/38</f>
        <v>10.730263157894736</v>
      </c>
      <c r="BP52" s="27" t="str">
        <f t="shared" ref="BP52:BP75" si="105">IF(BO52&gt;=10,"Admis","Ajourné")</f>
        <v>Admis</v>
      </c>
      <c r="BQ52" s="51"/>
    </row>
    <row r="53" spans="1:69" s="24" customFormat="1" ht="24.95" customHeight="1">
      <c r="A53" s="48">
        <v>42</v>
      </c>
      <c r="B53" s="95" t="s">
        <v>165</v>
      </c>
      <c r="C53" s="95" t="s">
        <v>166</v>
      </c>
      <c r="D53" s="95" t="s">
        <v>167</v>
      </c>
      <c r="E53" s="47" t="s">
        <v>184</v>
      </c>
      <c r="F53" s="36">
        <f>((I53*3)+(L53*2))/5</f>
        <v>7.8666666666666671</v>
      </c>
      <c r="G53" s="99">
        <v>12</v>
      </c>
      <c r="H53" s="56">
        <v>10</v>
      </c>
      <c r="I53" s="35">
        <f t="shared" si="77"/>
        <v>11.333333333333334</v>
      </c>
      <c r="J53" s="26">
        <v>3</v>
      </c>
      <c r="K53" s="26">
        <v>2</v>
      </c>
      <c r="L53" s="35">
        <f t="shared" si="78"/>
        <v>2.6666666666666665</v>
      </c>
      <c r="M53" s="36">
        <f>((P53*3)+(S53*2))/5</f>
        <v>11.333333333333334</v>
      </c>
      <c r="N53" s="99">
        <v>13</v>
      </c>
      <c r="O53" s="56">
        <v>12</v>
      </c>
      <c r="P53" s="35">
        <f t="shared" si="79"/>
        <v>12.666666666666666</v>
      </c>
      <c r="Q53" s="99">
        <v>9</v>
      </c>
      <c r="R53" s="27">
        <v>10</v>
      </c>
      <c r="S53" s="35">
        <f t="shared" si="80"/>
        <v>9.3333333333333339</v>
      </c>
      <c r="T53" s="36">
        <f>((V53*2)+(X53*2)+(Z53*2))/6</f>
        <v>10.833333333333334</v>
      </c>
      <c r="U53" s="63">
        <v>10.5</v>
      </c>
      <c r="V53" s="27">
        <f t="shared" si="81"/>
        <v>10.5</v>
      </c>
      <c r="W53" s="63">
        <v>11</v>
      </c>
      <c r="X53" s="27">
        <f t="shared" si="82"/>
        <v>11</v>
      </c>
      <c r="Y53" s="101">
        <v>11</v>
      </c>
      <c r="Z53" s="101">
        <f t="shared" si="83"/>
        <v>11</v>
      </c>
      <c r="AA53" s="37">
        <f>((AC53*1)+(AE53*1))/2</f>
        <v>8.5</v>
      </c>
      <c r="AB53" s="99">
        <v>11</v>
      </c>
      <c r="AC53" s="99">
        <f t="shared" si="104"/>
        <v>11</v>
      </c>
      <c r="AD53" s="73">
        <v>6</v>
      </c>
      <c r="AE53" s="25">
        <f t="shared" si="84"/>
        <v>6</v>
      </c>
      <c r="AF53" s="37">
        <f t="shared" si="85"/>
        <v>20</v>
      </c>
      <c r="AG53" s="78">
        <v>20</v>
      </c>
      <c r="AH53" s="28">
        <f t="shared" si="86"/>
        <v>20</v>
      </c>
      <c r="AI53" s="74">
        <f>SUM((F53*5)+(M53*5)+(T53*6)+(AA53*2)+(AF53*1))/19</f>
        <v>10.421052631578947</v>
      </c>
      <c r="AJ53" s="36">
        <f t="shared" si="87"/>
        <v>8.6666666666666679</v>
      </c>
      <c r="AK53" s="40">
        <f t="shared" si="88"/>
        <v>5</v>
      </c>
      <c r="AL53" s="25">
        <v>8</v>
      </c>
      <c r="AM53" s="56">
        <v>14</v>
      </c>
      <c r="AN53" s="35">
        <f t="shared" si="89"/>
        <v>10</v>
      </c>
      <c r="AO53" s="41">
        <f t="shared" si="90"/>
        <v>5</v>
      </c>
      <c r="AP53" s="26">
        <v>5</v>
      </c>
      <c r="AQ53" s="63">
        <v>10</v>
      </c>
      <c r="AR53" s="35">
        <f t="shared" si="91"/>
        <v>6.666666666666667</v>
      </c>
      <c r="AS53" s="41">
        <f t="shared" si="92"/>
        <v>0</v>
      </c>
      <c r="AT53" s="36">
        <f t="shared" si="93"/>
        <v>9.7333333333333325</v>
      </c>
      <c r="AU53" s="40">
        <f t="shared" si="94"/>
        <v>5</v>
      </c>
      <c r="AV53" s="25">
        <v>11</v>
      </c>
      <c r="AW53" s="56">
        <v>12</v>
      </c>
      <c r="AX53" s="25">
        <f t="shared" si="95"/>
        <v>11.333333333333334</v>
      </c>
      <c r="AY53" s="41">
        <f t="shared" si="96"/>
        <v>5</v>
      </c>
      <c r="AZ53" s="27">
        <v>7</v>
      </c>
      <c r="BA53" s="61">
        <v>8</v>
      </c>
      <c r="BB53" s="35">
        <f t="shared" si="97"/>
        <v>7.333333333333333</v>
      </c>
      <c r="BC53" s="41">
        <f t="shared" si="98"/>
        <v>0</v>
      </c>
      <c r="BD53" s="36">
        <f t="shared" si="99"/>
        <v>12.5</v>
      </c>
      <c r="BE53" s="39">
        <v>12.5</v>
      </c>
      <c r="BF53" s="36">
        <f>((BH53*1)+(BJ53*1))/2</f>
        <v>7.75</v>
      </c>
      <c r="BG53" s="56">
        <v>12</v>
      </c>
      <c r="BH53" s="27">
        <f t="shared" si="100"/>
        <v>12</v>
      </c>
      <c r="BI53" s="61">
        <v>3.5</v>
      </c>
      <c r="BJ53" s="26">
        <f t="shared" si="101"/>
        <v>3.5</v>
      </c>
      <c r="BK53" s="36">
        <f t="shared" si="102"/>
        <v>17.25</v>
      </c>
      <c r="BL53" s="86">
        <v>17.25</v>
      </c>
      <c r="BM53" s="73">
        <f t="shared" si="103"/>
        <v>17.25</v>
      </c>
      <c r="BN53" s="43">
        <f>SUM((AJ53*5)+(AT53*5)+(BD53*6)+(BF53*2)+(BK53*1))/19</f>
        <v>10.513157894736842</v>
      </c>
      <c r="BO53" s="25">
        <f>SUM((AI53*19)+(BN53*19))/38</f>
        <v>10.467105263157896</v>
      </c>
      <c r="BP53" s="27" t="str">
        <f t="shared" si="105"/>
        <v>Admis</v>
      </c>
      <c r="BQ53" s="51"/>
    </row>
    <row r="54" spans="1:69" s="24" customFormat="1" ht="24.95" customHeight="1">
      <c r="A54" s="48">
        <v>43</v>
      </c>
      <c r="B54" s="49" t="s">
        <v>168</v>
      </c>
      <c r="C54" s="49" t="s">
        <v>169</v>
      </c>
      <c r="D54" s="49" t="s">
        <v>170</v>
      </c>
      <c r="E54" s="47" t="s">
        <v>184</v>
      </c>
      <c r="F54" s="36">
        <f>((I54*3)+(L54*2))/5</f>
        <v>8.6666666666666679</v>
      </c>
      <c r="G54" s="25">
        <v>10</v>
      </c>
      <c r="H54" s="56">
        <v>11</v>
      </c>
      <c r="I54" s="35">
        <f t="shared" si="77"/>
        <v>10.333333333333334</v>
      </c>
      <c r="J54" s="26">
        <v>5</v>
      </c>
      <c r="K54" s="26">
        <v>8.5</v>
      </c>
      <c r="L54" s="35">
        <f t="shared" si="78"/>
        <v>6.166666666666667</v>
      </c>
      <c r="M54" s="36">
        <f>((P54*3)+(S54*2))/5</f>
        <v>11.4</v>
      </c>
      <c r="N54" s="25">
        <v>11</v>
      </c>
      <c r="O54" s="56">
        <v>13</v>
      </c>
      <c r="P54" s="35">
        <f t="shared" si="79"/>
        <v>11.666666666666666</v>
      </c>
      <c r="Q54" s="27">
        <v>10</v>
      </c>
      <c r="R54" s="27">
        <v>13</v>
      </c>
      <c r="S54" s="35">
        <f t="shared" si="80"/>
        <v>11</v>
      </c>
      <c r="T54" s="36">
        <f>((V54*2)+(X54*2)+(Z54*2))/6</f>
        <v>10.833333333333334</v>
      </c>
      <c r="U54" s="63">
        <v>14</v>
      </c>
      <c r="V54" s="27">
        <f t="shared" si="81"/>
        <v>14</v>
      </c>
      <c r="W54" s="107">
        <v>12</v>
      </c>
      <c r="X54" s="27">
        <f t="shared" si="82"/>
        <v>12</v>
      </c>
      <c r="Y54" s="101">
        <v>6.5</v>
      </c>
      <c r="Z54" s="26">
        <f t="shared" si="83"/>
        <v>6.5</v>
      </c>
      <c r="AA54" s="37">
        <f>((AC54*1)+(AE54*1))/2</f>
        <v>11.75</v>
      </c>
      <c r="AB54" s="25">
        <v>13.5</v>
      </c>
      <c r="AC54" s="25">
        <f t="shared" si="104"/>
        <v>13.5</v>
      </c>
      <c r="AD54" s="73">
        <v>10</v>
      </c>
      <c r="AE54" s="25">
        <f t="shared" si="84"/>
        <v>10</v>
      </c>
      <c r="AF54" s="37">
        <f t="shared" si="85"/>
        <v>10</v>
      </c>
      <c r="AG54" s="78">
        <v>10</v>
      </c>
      <c r="AH54" s="28">
        <f t="shared" si="86"/>
        <v>10</v>
      </c>
      <c r="AI54" s="74">
        <f>SUM((F54*5)+(M54*5)+(T54*6)+(AA54*2)+(AF54*1))/19</f>
        <v>10.464912280701755</v>
      </c>
      <c r="AJ54" s="36">
        <f t="shared" si="87"/>
        <v>9.6</v>
      </c>
      <c r="AK54" s="40">
        <f t="shared" si="88"/>
        <v>5</v>
      </c>
      <c r="AL54" s="25">
        <v>9</v>
      </c>
      <c r="AM54" s="56">
        <v>12</v>
      </c>
      <c r="AN54" s="35">
        <f t="shared" si="89"/>
        <v>10</v>
      </c>
      <c r="AO54" s="41">
        <f t="shared" si="90"/>
        <v>5</v>
      </c>
      <c r="AP54" s="26">
        <v>8.5</v>
      </c>
      <c r="AQ54" s="63">
        <v>10</v>
      </c>
      <c r="AR54" s="35">
        <f t="shared" si="91"/>
        <v>9</v>
      </c>
      <c r="AS54" s="41">
        <f t="shared" si="92"/>
        <v>0</v>
      </c>
      <c r="AT54" s="36">
        <f t="shared" si="93"/>
        <v>10.199999999999999</v>
      </c>
      <c r="AU54" s="40">
        <f t="shared" si="94"/>
        <v>9</v>
      </c>
      <c r="AV54" s="25">
        <v>12.5</v>
      </c>
      <c r="AW54" s="56">
        <v>10</v>
      </c>
      <c r="AX54" s="25">
        <f t="shared" si="95"/>
        <v>11.666666666666666</v>
      </c>
      <c r="AY54" s="41">
        <f t="shared" si="96"/>
        <v>5</v>
      </c>
      <c r="AZ54" s="27">
        <v>7</v>
      </c>
      <c r="BA54" s="61">
        <v>10</v>
      </c>
      <c r="BB54" s="35">
        <f t="shared" si="97"/>
        <v>8</v>
      </c>
      <c r="BC54" s="41">
        <f t="shared" si="98"/>
        <v>0</v>
      </c>
      <c r="BD54" s="36">
        <f t="shared" si="99"/>
        <v>13</v>
      </c>
      <c r="BE54" s="39">
        <v>13</v>
      </c>
      <c r="BF54" s="36">
        <f>((BH54*1)+(BJ54*1))/2</f>
        <v>10.5</v>
      </c>
      <c r="BG54" s="56">
        <v>14</v>
      </c>
      <c r="BH54" s="27">
        <f t="shared" si="100"/>
        <v>14</v>
      </c>
      <c r="BI54" s="61">
        <v>7</v>
      </c>
      <c r="BJ54" s="26">
        <f t="shared" si="101"/>
        <v>7</v>
      </c>
      <c r="BK54" s="36">
        <f t="shared" si="102"/>
        <v>12.5</v>
      </c>
      <c r="BL54" s="86">
        <v>12.5</v>
      </c>
      <c r="BM54" s="73">
        <f t="shared" si="103"/>
        <v>12.5</v>
      </c>
      <c r="BN54" s="43">
        <f>SUM((AJ54*5)+(AT54*5)+(BD54*6)+(BF54*2)+(BK54*1))/19</f>
        <v>11.078947368421053</v>
      </c>
      <c r="BO54" s="25">
        <f>SUM((AI54*19)+(BN54*19))/38</f>
        <v>10.771929824561404</v>
      </c>
      <c r="BP54" s="27" t="s">
        <v>261</v>
      </c>
      <c r="BQ54" s="51" t="s">
        <v>257</v>
      </c>
    </row>
    <row r="55" spans="1:69" s="24" customFormat="1" ht="24.95" customHeight="1">
      <c r="A55" s="48">
        <v>44</v>
      </c>
      <c r="B55" s="95" t="s">
        <v>171</v>
      </c>
      <c r="C55" s="95" t="s">
        <v>172</v>
      </c>
      <c r="D55" s="95" t="s">
        <v>173</v>
      </c>
      <c r="E55" s="47" t="s">
        <v>184</v>
      </c>
      <c r="F55" s="36">
        <f>((I55*3)+(L55*2))/5</f>
        <v>7.5</v>
      </c>
      <c r="G55" s="25">
        <v>10</v>
      </c>
      <c r="H55" s="56">
        <v>13.5</v>
      </c>
      <c r="I55" s="35">
        <f t="shared" si="77"/>
        <v>11.166666666666666</v>
      </c>
      <c r="J55" s="26">
        <v>1</v>
      </c>
      <c r="K55" s="26">
        <v>4</v>
      </c>
      <c r="L55" s="35">
        <f t="shared" si="78"/>
        <v>2</v>
      </c>
      <c r="M55" s="36">
        <f>((P55*3)+(S55*2))/5</f>
        <v>10.883333333333335</v>
      </c>
      <c r="N55" s="25">
        <v>12</v>
      </c>
      <c r="O55" s="56">
        <v>11.75</v>
      </c>
      <c r="P55" s="35">
        <f t="shared" si="79"/>
        <v>11.916666666666666</v>
      </c>
      <c r="Q55" s="27">
        <v>9</v>
      </c>
      <c r="R55" s="27">
        <v>10</v>
      </c>
      <c r="S55" s="35">
        <f t="shared" si="80"/>
        <v>9.3333333333333339</v>
      </c>
      <c r="T55" s="36">
        <f>((V55*2)+(X55*2)+(Z55*2))/6</f>
        <v>11.666666666666666</v>
      </c>
      <c r="U55" s="63">
        <v>13.5</v>
      </c>
      <c r="V55" s="27">
        <f t="shared" si="81"/>
        <v>13.5</v>
      </c>
      <c r="W55" s="63">
        <v>11.5</v>
      </c>
      <c r="X55" s="27">
        <f t="shared" si="82"/>
        <v>11.5</v>
      </c>
      <c r="Y55" s="26">
        <v>10</v>
      </c>
      <c r="Z55" s="26">
        <f t="shared" si="83"/>
        <v>10</v>
      </c>
      <c r="AA55" s="37">
        <f>((AC55*1)+(AE55*1))/2</f>
        <v>11</v>
      </c>
      <c r="AB55" s="25">
        <v>13.5</v>
      </c>
      <c r="AC55" s="25">
        <f t="shared" si="104"/>
        <v>13.5</v>
      </c>
      <c r="AD55" s="73">
        <v>8.5</v>
      </c>
      <c r="AE55" s="25">
        <f t="shared" si="84"/>
        <v>8.5</v>
      </c>
      <c r="AF55" s="37">
        <f t="shared" si="85"/>
        <v>13</v>
      </c>
      <c r="AG55" s="78">
        <v>13</v>
      </c>
      <c r="AH55" s="28">
        <f t="shared" si="86"/>
        <v>13</v>
      </c>
      <c r="AI55" s="74">
        <f>SUM((F55*5)+(M55*5)+(T55*6)+(AA55*2)+(AF55*1))/19</f>
        <v>10.3640350877193</v>
      </c>
      <c r="AJ55" s="36">
        <f t="shared" si="87"/>
        <v>9.3333333333333321</v>
      </c>
      <c r="AK55" s="40">
        <f t="shared" si="88"/>
        <v>5</v>
      </c>
      <c r="AL55" s="25">
        <v>10.5</v>
      </c>
      <c r="AM55" s="56">
        <v>13</v>
      </c>
      <c r="AN55" s="35">
        <f t="shared" si="89"/>
        <v>11.333333333333334</v>
      </c>
      <c r="AO55" s="41">
        <f t="shared" si="90"/>
        <v>5</v>
      </c>
      <c r="AP55" s="26">
        <v>7</v>
      </c>
      <c r="AQ55" s="63">
        <v>5</v>
      </c>
      <c r="AR55" s="35">
        <f t="shared" si="91"/>
        <v>6.333333333333333</v>
      </c>
      <c r="AS55" s="41">
        <f t="shared" si="92"/>
        <v>0</v>
      </c>
      <c r="AT55" s="36">
        <f t="shared" si="93"/>
        <v>10.199999999999999</v>
      </c>
      <c r="AU55" s="40">
        <f t="shared" si="94"/>
        <v>9</v>
      </c>
      <c r="AV55" s="25">
        <v>12</v>
      </c>
      <c r="AW55" s="56">
        <v>11</v>
      </c>
      <c r="AX55" s="25">
        <f t="shared" si="95"/>
        <v>11.666666666666666</v>
      </c>
      <c r="AY55" s="41">
        <f t="shared" si="96"/>
        <v>5</v>
      </c>
      <c r="AZ55" s="27">
        <v>7</v>
      </c>
      <c r="BA55" s="61">
        <v>10</v>
      </c>
      <c r="BB55" s="35">
        <f t="shared" si="97"/>
        <v>8</v>
      </c>
      <c r="BC55" s="41">
        <f t="shared" si="98"/>
        <v>0</v>
      </c>
      <c r="BD55" s="36">
        <f t="shared" si="99"/>
        <v>13.5</v>
      </c>
      <c r="BE55" s="39">
        <v>13.5</v>
      </c>
      <c r="BF55" s="36">
        <f>((BH55*1)+(BJ55*1))/2</f>
        <v>10.25</v>
      </c>
      <c r="BG55" s="56">
        <v>12.5</v>
      </c>
      <c r="BH55" s="27">
        <f t="shared" si="100"/>
        <v>12.5</v>
      </c>
      <c r="BI55" s="61">
        <v>8</v>
      </c>
      <c r="BJ55" s="26">
        <f t="shared" si="101"/>
        <v>8</v>
      </c>
      <c r="BK55" s="36">
        <f t="shared" si="102"/>
        <v>17</v>
      </c>
      <c r="BL55" s="86">
        <v>17</v>
      </c>
      <c r="BM55" s="73">
        <f t="shared" si="103"/>
        <v>17</v>
      </c>
      <c r="BN55" s="43">
        <f>SUM((AJ55*5)+(AT55*5)+(BD55*6)+(BF55*2)+(BK55*1))/19</f>
        <v>11.37719298245614</v>
      </c>
      <c r="BO55" s="25">
        <f>SUM((AI55*19)+(BN55*19))/38</f>
        <v>10.870614035087721</v>
      </c>
      <c r="BP55" s="27" t="str">
        <f t="shared" ref="BP55" si="106">IF(BO55&gt;=10,"Admis","Ajourné")</f>
        <v>Admis</v>
      </c>
      <c r="BQ55" s="51"/>
    </row>
    <row r="56" spans="1:69" s="24" customFormat="1" ht="24.95" customHeight="1">
      <c r="A56" s="48">
        <v>45</v>
      </c>
      <c r="B56" s="45" t="s">
        <v>174</v>
      </c>
      <c r="C56" s="45" t="s">
        <v>175</v>
      </c>
      <c r="D56" s="45" t="s">
        <v>30</v>
      </c>
      <c r="E56" s="47" t="s">
        <v>184</v>
      </c>
      <c r="F56" s="36">
        <f>((I56*3)+(L56*2))/5</f>
        <v>8.9333333333333336</v>
      </c>
      <c r="G56" s="99">
        <v>11.5</v>
      </c>
      <c r="H56" s="56">
        <v>11</v>
      </c>
      <c r="I56" s="35">
        <f t="shared" si="77"/>
        <v>11.333333333333334</v>
      </c>
      <c r="J56" s="101">
        <v>7</v>
      </c>
      <c r="K56" s="26">
        <v>2</v>
      </c>
      <c r="L56" s="35">
        <f t="shared" si="78"/>
        <v>5.333333333333333</v>
      </c>
      <c r="M56" s="36">
        <f>((P56*3)+(S56*2))/5</f>
        <v>10.433333333333334</v>
      </c>
      <c r="N56" s="25">
        <v>10</v>
      </c>
      <c r="O56" s="56">
        <v>11.5</v>
      </c>
      <c r="P56" s="35">
        <f t="shared" si="79"/>
        <v>10.5</v>
      </c>
      <c r="Q56" s="99">
        <v>10</v>
      </c>
      <c r="R56" s="27">
        <v>11</v>
      </c>
      <c r="S56" s="35">
        <f t="shared" si="80"/>
        <v>10.333333333333334</v>
      </c>
      <c r="T56" s="36">
        <f>((V56*2)+(X56*2)+(Z56*2))/6</f>
        <v>10.833333333333334</v>
      </c>
      <c r="U56" s="107">
        <v>15</v>
      </c>
      <c r="V56" s="99">
        <f t="shared" si="81"/>
        <v>15</v>
      </c>
      <c r="W56" s="63">
        <v>10</v>
      </c>
      <c r="X56" s="27">
        <f t="shared" si="82"/>
        <v>10</v>
      </c>
      <c r="Y56" s="101">
        <v>7.5</v>
      </c>
      <c r="Z56" s="101">
        <f t="shared" si="83"/>
        <v>7.5</v>
      </c>
      <c r="AA56" s="37">
        <f>((AC56*1)+(AE56*1))/2</f>
        <v>10.75</v>
      </c>
      <c r="AB56" s="99">
        <v>13</v>
      </c>
      <c r="AC56" s="99">
        <f t="shared" si="104"/>
        <v>13</v>
      </c>
      <c r="AD56" s="105">
        <v>8.5</v>
      </c>
      <c r="AE56" s="99">
        <f t="shared" si="84"/>
        <v>8.5</v>
      </c>
      <c r="AF56" s="37">
        <f t="shared" si="85"/>
        <v>17.5</v>
      </c>
      <c r="AG56" s="78">
        <v>17.5</v>
      </c>
      <c r="AH56" s="28">
        <f t="shared" si="86"/>
        <v>17.5</v>
      </c>
      <c r="AI56" s="74">
        <f>SUM((F56*5)+(M56*5)+(T56*6)+(AA56*2)+(AF56*1))/19</f>
        <v>10.570175438596491</v>
      </c>
      <c r="AJ56" s="36">
        <f t="shared" si="87"/>
        <v>8.4666666666666668</v>
      </c>
      <c r="AK56" s="40">
        <f t="shared" si="88"/>
        <v>0</v>
      </c>
      <c r="AL56" s="25">
        <v>8</v>
      </c>
      <c r="AM56" s="56">
        <v>13</v>
      </c>
      <c r="AN56" s="35">
        <f t="shared" si="89"/>
        <v>9.6666666666666661</v>
      </c>
      <c r="AO56" s="41">
        <f t="shared" si="90"/>
        <v>0</v>
      </c>
      <c r="AP56" s="26">
        <v>7</v>
      </c>
      <c r="AQ56" s="63">
        <v>6</v>
      </c>
      <c r="AR56" s="35">
        <f t="shared" si="91"/>
        <v>6.666666666666667</v>
      </c>
      <c r="AS56" s="41">
        <f t="shared" si="92"/>
        <v>0</v>
      </c>
      <c r="AT56" s="36">
        <f t="shared" si="93"/>
        <v>11.333333333333334</v>
      </c>
      <c r="AU56" s="40">
        <f t="shared" si="94"/>
        <v>9</v>
      </c>
      <c r="AV56" s="25">
        <v>13</v>
      </c>
      <c r="AW56" s="56">
        <v>10</v>
      </c>
      <c r="AX56" s="25">
        <f t="shared" si="95"/>
        <v>12</v>
      </c>
      <c r="AY56" s="41">
        <f t="shared" si="96"/>
        <v>5</v>
      </c>
      <c r="AZ56" s="27">
        <v>11</v>
      </c>
      <c r="BA56" s="61">
        <v>9</v>
      </c>
      <c r="BB56" s="35">
        <f t="shared" si="97"/>
        <v>10.333333333333334</v>
      </c>
      <c r="BC56" s="41">
        <f t="shared" si="98"/>
        <v>4</v>
      </c>
      <c r="BD56" s="36">
        <f t="shared" si="99"/>
        <v>13</v>
      </c>
      <c r="BE56" s="39">
        <v>13</v>
      </c>
      <c r="BF56" s="36">
        <f>((BH56*1)+(BJ56*1))/2</f>
        <v>12.5</v>
      </c>
      <c r="BG56" s="56">
        <v>12</v>
      </c>
      <c r="BH56" s="27">
        <f t="shared" si="100"/>
        <v>12</v>
      </c>
      <c r="BI56" s="61">
        <v>13</v>
      </c>
      <c r="BJ56" s="26">
        <f t="shared" si="101"/>
        <v>13</v>
      </c>
      <c r="BK56" s="36">
        <f t="shared" si="102"/>
        <v>13</v>
      </c>
      <c r="BL56" s="86">
        <v>13</v>
      </c>
      <c r="BM56" s="73">
        <f t="shared" si="103"/>
        <v>13</v>
      </c>
      <c r="BN56" s="43">
        <f>SUM((AJ56*5)+(AT56*5)+(BD56*6)+(BF56*2)+(BK56*1))/19</f>
        <v>11.315789473684211</v>
      </c>
      <c r="BO56" s="25">
        <f>SUM((AI56*19)+(BN56*19))/38</f>
        <v>10.942982456140351</v>
      </c>
      <c r="BP56" s="27" t="str">
        <f t="shared" si="105"/>
        <v>Admis</v>
      </c>
      <c r="BQ56" s="53"/>
    </row>
    <row r="57" spans="1:69" ht="24.95" customHeight="1">
      <c r="A57" s="48">
        <v>46</v>
      </c>
      <c r="B57" s="49" t="s">
        <v>176</v>
      </c>
      <c r="C57" s="49" t="s">
        <v>177</v>
      </c>
      <c r="D57" s="49" t="s">
        <v>178</v>
      </c>
      <c r="E57" s="47" t="s">
        <v>184</v>
      </c>
      <c r="F57" s="36">
        <f>((I57*3)+(L57*2))/5</f>
        <v>9.0333333333333332</v>
      </c>
      <c r="G57" s="25">
        <v>9.5</v>
      </c>
      <c r="H57" s="56">
        <v>11.5</v>
      </c>
      <c r="I57" s="35">
        <f t="shared" si="77"/>
        <v>10.166666666666666</v>
      </c>
      <c r="J57" s="26">
        <v>8.5</v>
      </c>
      <c r="K57" s="26">
        <v>5</v>
      </c>
      <c r="L57" s="35">
        <f t="shared" si="78"/>
        <v>7.333333333333333</v>
      </c>
      <c r="M57" s="36">
        <f>((P57*3)+(S57*2))/5</f>
        <v>11.75</v>
      </c>
      <c r="N57" s="25">
        <v>12.5</v>
      </c>
      <c r="O57" s="56">
        <v>11.75</v>
      </c>
      <c r="P57" s="35">
        <f t="shared" si="79"/>
        <v>12.25</v>
      </c>
      <c r="Q57" s="27">
        <v>10.5</v>
      </c>
      <c r="R57" s="27">
        <v>12</v>
      </c>
      <c r="S57" s="35">
        <f t="shared" si="80"/>
        <v>11</v>
      </c>
      <c r="T57" s="36">
        <f>((V57*2)+(X57*2)+(Z57*2))/6</f>
        <v>8.6666666666666661</v>
      </c>
      <c r="U57" s="63">
        <v>10.5</v>
      </c>
      <c r="V57" s="27">
        <f t="shared" si="81"/>
        <v>10.5</v>
      </c>
      <c r="W57" s="63">
        <v>9</v>
      </c>
      <c r="X57" s="27">
        <f t="shared" si="82"/>
        <v>9</v>
      </c>
      <c r="Y57" s="26">
        <v>6.5</v>
      </c>
      <c r="Z57" s="26">
        <f t="shared" si="83"/>
        <v>6.5</v>
      </c>
      <c r="AA57" s="37">
        <f>((AC57*1)+(AE57*1))/2</f>
        <v>10.75</v>
      </c>
      <c r="AB57" s="25">
        <v>13.5</v>
      </c>
      <c r="AC57" s="25">
        <f t="shared" si="104"/>
        <v>13.5</v>
      </c>
      <c r="AD57" s="73">
        <v>8</v>
      </c>
      <c r="AE57" s="25">
        <f t="shared" si="84"/>
        <v>8</v>
      </c>
      <c r="AF57" s="37">
        <f t="shared" si="85"/>
        <v>15.5</v>
      </c>
      <c r="AG57" s="78">
        <v>15.5</v>
      </c>
      <c r="AH57" s="28">
        <f t="shared" si="86"/>
        <v>15.5</v>
      </c>
      <c r="AI57" s="74">
        <f>SUM((F57*5)+(M57*5)+(T57*6)+(AA57*2)+(AF57*1))/19</f>
        <v>10.153508771929824</v>
      </c>
      <c r="AJ57" s="36">
        <f t="shared" si="87"/>
        <v>8.4</v>
      </c>
      <c r="AK57" s="40">
        <f t="shared" si="88"/>
        <v>0</v>
      </c>
      <c r="AL57" s="25">
        <v>7</v>
      </c>
      <c r="AM57" s="56">
        <v>12</v>
      </c>
      <c r="AN57" s="35">
        <f t="shared" si="89"/>
        <v>8.6666666666666661</v>
      </c>
      <c r="AO57" s="41">
        <f t="shared" si="90"/>
        <v>0</v>
      </c>
      <c r="AP57" s="26">
        <v>9</v>
      </c>
      <c r="AQ57" s="63">
        <v>6</v>
      </c>
      <c r="AR57" s="35">
        <f t="shared" si="91"/>
        <v>8</v>
      </c>
      <c r="AS57" s="41">
        <f t="shared" si="92"/>
        <v>0</v>
      </c>
      <c r="AT57" s="36">
        <f t="shared" si="93"/>
        <v>9.8666666666666671</v>
      </c>
      <c r="AU57" s="40">
        <f t="shared" si="94"/>
        <v>5</v>
      </c>
      <c r="AV57" s="25">
        <v>12.5</v>
      </c>
      <c r="AW57" s="56">
        <v>9</v>
      </c>
      <c r="AX57" s="25">
        <f t="shared" si="95"/>
        <v>11.333333333333334</v>
      </c>
      <c r="AY57" s="41">
        <f t="shared" si="96"/>
        <v>5</v>
      </c>
      <c r="AZ57" s="27">
        <v>7</v>
      </c>
      <c r="BA57" s="61">
        <v>9</v>
      </c>
      <c r="BB57" s="35">
        <f t="shared" si="97"/>
        <v>7.666666666666667</v>
      </c>
      <c r="BC57" s="41">
        <f t="shared" si="98"/>
        <v>0</v>
      </c>
      <c r="BD57" s="36">
        <f t="shared" si="99"/>
        <v>13</v>
      </c>
      <c r="BE57" s="39">
        <v>13</v>
      </c>
      <c r="BF57" s="36">
        <f>((BH57*1)+(BJ57*1))/2</f>
        <v>8.75</v>
      </c>
      <c r="BG57" s="56">
        <v>7</v>
      </c>
      <c r="BH57" s="27">
        <f t="shared" si="100"/>
        <v>7</v>
      </c>
      <c r="BI57" s="61">
        <v>10.5</v>
      </c>
      <c r="BJ57" s="26">
        <f t="shared" si="101"/>
        <v>10.5</v>
      </c>
      <c r="BK57" s="36">
        <f t="shared" si="102"/>
        <v>16.5</v>
      </c>
      <c r="BL57" s="86">
        <v>16.5</v>
      </c>
      <c r="BM57" s="73">
        <f t="shared" si="103"/>
        <v>16.5</v>
      </c>
      <c r="BN57" s="43">
        <f>SUM((AJ57*5)+(AT57*5)+(BD57*6)+(BF57*2)+(BK57*1))/19</f>
        <v>10.701754385964913</v>
      </c>
      <c r="BO57" s="25">
        <f>SUM((AI57*19)+(BN57*19))/38</f>
        <v>10.427631578947368</v>
      </c>
      <c r="BP57" s="27" t="s">
        <v>261</v>
      </c>
      <c r="BQ57" s="51" t="s">
        <v>257</v>
      </c>
    </row>
    <row r="58" spans="1:69" ht="24.95" customHeight="1">
      <c r="A58" s="48">
        <v>47</v>
      </c>
      <c r="B58" s="49" t="s">
        <v>179</v>
      </c>
      <c r="C58" s="49" t="s">
        <v>180</v>
      </c>
      <c r="D58" s="49" t="s">
        <v>100</v>
      </c>
      <c r="E58" s="47" t="s">
        <v>184</v>
      </c>
      <c r="F58" s="36">
        <f>((I58*3)+(L58*2))/5</f>
        <v>10.1</v>
      </c>
      <c r="G58" s="25">
        <v>10</v>
      </c>
      <c r="H58" s="56">
        <v>12.5</v>
      </c>
      <c r="I58" s="35">
        <f t="shared" si="77"/>
        <v>10.833333333333334</v>
      </c>
      <c r="J58" s="26">
        <v>11.5</v>
      </c>
      <c r="K58" s="26">
        <v>4</v>
      </c>
      <c r="L58" s="35">
        <f t="shared" si="78"/>
        <v>9</v>
      </c>
      <c r="M58" s="36">
        <f>((P58*3)+(S58*2))/5</f>
        <v>9.8000000000000007</v>
      </c>
      <c r="N58" s="25">
        <v>10</v>
      </c>
      <c r="O58" s="56">
        <v>12</v>
      </c>
      <c r="P58" s="35">
        <f t="shared" si="79"/>
        <v>10.666666666666666</v>
      </c>
      <c r="Q58" s="27">
        <v>7</v>
      </c>
      <c r="R58" s="27">
        <v>11.5</v>
      </c>
      <c r="S58" s="35">
        <f t="shared" si="80"/>
        <v>8.5</v>
      </c>
      <c r="T58" s="36">
        <f>((V58*2)+(X58*2)+(Z58*2))/6</f>
        <v>10.5</v>
      </c>
      <c r="U58" s="63">
        <v>11</v>
      </c>
      <c r="V58" s="27">
        <f t="shared" si="81"/>
        <v>11</v>
      </c>
      <c r="W58" s="107">
        <v>10.5</v>
      </c>
      <c r="X58" s="99">
        <f t="shared" si="82"/>
        <v>10.5</v>
      </c>
      <c r="Y58" s="101">
        <v>10</v>
      </c>
      <c r="Z58" s="101">
        <f t="shared" si="83"/>
        <v>10</v>
      </c>
      <c r="AA58" s="37">
        <f>((AC58*1)+(AE58*1))/2</f>
        <v>7.75</v>
      </c>
      <c r="AB58" s="25">
        <v>8</v>
      </c>
      <c r="AC58" s="25">
        <f t="shared" si="104"/>
        <v>8</v>
      </c>
      <c r="AD58" s="73">
        <v>7.5</v>
      </c>
      <c r="AE58" s="25">
        <f t="shared" si="84"/>
        <v>7.5</v>
      </c>
      <c r="AF58" s="37">
        <f t="shared" si="85"/>
        <v>16</v>
      </c>
      <c r="AG58" s="78">
        <v>16</v>
      </c>
      <c r="AH58" s="28">
        <f t="shared" si="86"/>
        <v>16</v>
      </c>
      <c r="AI58" s="74">
        <f>SUM((F58*5)+(M58*5)+(T58*6)+(AA58*2)+(AF58*1))/19</f>
        <v>10.210526315789474</v>
      </c>
      <c r="AJ58" s="36">
        <f t="shared" si="87"/>
        <v>9.6999999999999993</v>
      </c>
      <c r="AK58" s="40">
        <f t="shared" si="88"/>
        <v>5</v>
      </c>
      <c r="AL58" s="99">
        <v>12.5</v>
      </c>
      <c r="AM58" s="56">
        <v>11.5</v>
      </c>
      <c r="AN58" s="35">
        <f t="shared" si="89"/>
        <v>12.166666666666666</v>
      </c>
      <c r="AO58" s="41">
        <f t="shared" si="90"/>
        <v>5</v>
      </c>
      <c r="AP58" s="26">
        <v>5</v>
      </c>
      <c r="AQ58" s="63">
        <v>8</v>
      </c>
      <c r="AR58" s="35">
        <f t="shared" si="91"/>
        <v>6</v>
      </c>
      <c r="AS58" s="41">
        <f t="shared" si="92"/>
        <v>0</v>
      </c>
      <c r="AT58" s="36">
        <f t="shared" si="93"/>
        <v>10.4</v>
      </c>
      <c r="AU58" s="40">
        <f t="shared" si="94"/>
        <v>9</v>
      </c>
      <c r="AV58" s="25">
        <v>12</v>
      </c>
      <c r="AW58" s="56">
        <v>8</v>
      </c>
      <c r="AX58" s="25">
        <f t="shared" si="95"/>
        <v>10.666666666666666</v>
      </c>
      <c r="AY58" s="41">
        <f t="shared" si="96"/>
        <v>5</v>
      </c>
      <c r="AZ58" s="99">
        <v>10</v>
      </c>
      <c r="BA58" s="61">
        <v>10</v>
      </c>
      <c r="BB58" s="35">
        <f t="shared" si="97"/>
        <v>10</v>
      </c>
      <c r="BC58" s="41">
        <f t="shared" si="98"/>
        <v>4</v>
      </c>
      <c r="BD58" s="36">
        <f t="shared" si="99"/>
        <v>12.5</v>
      </c>
      <c r="BE58" s="39">
        <v>12.5</v>
      </c>
      <c r="BF58" s="36">
        <f>((BH58*1)+(BJ58*1))/2</f>
        <v>10.75</v>
      </c>
      <c r="BG58" s="56">
        <v>11.5</v>
      </c>
      <c r="BH58" s="27">
        <f t="shared" si="100"/>
        <v>11.5</v>
      </c>
      <c r="BI58" s="111">
        <v>10</v>
      </c>
      <c r="BJ58" s="26">
        <f t="shared" si="101"/>
        <v>10</v>
      </c>
      <c r="BK58" s="36">
        <f t="shared" si="102"/>
        <v>13.5</v>
      </c>
      <c r="BL58" s="86">
        <v>13.5</v>
      </c>
      <c r="BM58" s="73">
        <f t="shared" si="103"/>
        <v>13.5</v>
      </c>
      <c r="BN58" s="43">
        <f>SUM((AJ58*5)+(AT58*5)+(BD58*6)+(BF58*2)+(BK58*1))/19</f>
        <v>11.078947368421053</v>
      </c>
      <c r="BO58" s="25">
        <f>SUM((AI58*19)+(BN58*19))/38</f>
        <v>10.644736842105264</v>
      </c>
      <c r="BP58" s="27" t="s">
        <v>261</v>
      </c>
      <c r="BQ58" s="51" t="s">
        <v>257</v>
      </c>
    </row>
    <row r="59" spans="1:69" ht="24.95" customHeight="1">
      <c r="A59" s="48">
        <v>48</v>
      </c>
      <c r="B59" s="49" t="s">
        <v>181</v>
      </c>
      <c r="C59" s="49" t="s">
        <v>182</v>
      </c>
      <c r="D59" s="49" t="s">
        <v>183</v>
      </c>
      <c r="E59" s="47" t="s">
        <v>184</v>
      </c>
      <c r="F59" s="36">
        <f>((I59*3)+(L59*2))/5</f>
        <v>5.0666666666666664</v>
      </c>
      <c r="G59" s="25">
        <v>5</v>
      </c>
      <c r="H59" s="56">
        <v>14</v>
      </c>
      <c r="I59" s="35">
        <f t="shared" si="77"/>
        <v>8</v>
      </c>
      <c r="J59" s="26">
        <v>1</v>
      </c>
      <c r="K59" s="26">
        <v>0</v>
      </c>
      <c r="L59" s="35">
        <f t="shared" si="78"/>
        <v>0.66666666666666663</v>
      </c>
      <c r="M59" s="36">
        <f>((P59*3)+(S59*2))/5</f>
        <v>11.733333333333334</v>
      </c>
      <c r="N59" s="25">
        <v>14</v>
      </c>
      <c r="O59" s="56">
        <v>12</v>
      </c>
      <c r="P59" s="35">
        <f t="shared" si="79"/>
        <v>13.333333333333334</v>
      </c>
      <c r="Q59" s="27">
        <v>9</v>
      </c>
      <c r="R59" s="27">
        <v>10</v>
      </c>
      <c r="S59" s="35">
        <f t="shared" si="80"/>
        <v>9.3333333333333339</v>
      </c>
      <c r="T59" s="36">
        <f>((V59*2)+(X59*2)+(Z59*2))/6</f>
        <v>10</v>
      </c>
      <c r="U59" s="63">
        <v>11.5</v>
      </c>
      <c r="V59" s="27">
        <f t="shared" si="81"/>
        <v>11.5</v>
      </c>
      <c r="W59" s="63">
        <v>9</v>
      </c>
      <c r="X59" s="27">
        <f t="shared" si="82"/>
        <v>9</v>
      </c>
      <c r="Y59" s="26">
        <v>9.5</v>
      </c>
      <c r="Z59" s="26">
        <f t="shared" si="83"/>
        <v>9.5</v>
      </c>
      <c r="AA59" s="37">
        <f>((AC59*1)+(AE59*1))/2</f>
        <v>5.5</v>
      </c>
      <c r="AB59" s="25">
        <v>3</v>
      </c>
      <c r="AC59" s="25">
        <f t="shared" si="104"/>
        <v>3</v>
      </c>
      <c r="AD59" s="73">
        <v>8</v>
      </c>
      <c r="AE59" s="25">
        <f t="shared" si="84"/>
        <v>8</v>
      </c>
      <c r="AF59" s="37">
        <f t="shared" si="85"/>
        <v>16.5</v>
      </c>
      <c r="AG59" s="78">
        <v>16.5</v>
      </c>
      <c r="AH59" s="28">
        <f t="shared" si="86"/>
        <v>16.5</v>
      </c>
      <c r="AI59" s="74">
        <f>SUM((F59*5)+(M59*5)+(T59*6)+(AA59*2)+(AF59*1))/19</f>
        <v>9.026315789473685</v>
      </c>
      <c r="AJ59" s="36">
        <f t="shared" si="87"/>
        <v>8.4</v>
      </c>
      <c r="AK59" s="40">
        <f t="shared" si="88"/>
        <v>0</v>
      </c>
      <c r="AL59" s="25">
        <v>7</v>
      </c>
      <c r="AM59" s="56">
        <v>13</v>
      </c>
      <c r="AN59" s="35">
        <f t="shared" si="89"/>
        <v>9</v>
      </c>
      <c r="AO59" s="41">
        <f t="shared" si="90"/>
        <v>0</v>
      </c>
      <c r="AP59" s="26">
        <v>8.5</v>
      </c>
      <c r="AQ59" s="63">
        <v>5.5</v>
      </c>
      <c r="AR59" s="35">
        <f t="shared" si="91"/>
        <v>7.5</v>
      </c>
      <c r="AS59" s="41">
        <f t="shared" si="92"/>
        <v>0</v>
      </c>
      <c r="AT59" s="36">
        <f t="shared" si="93"/>
        <v>9.2333333333333325</v>
      </c>
      <c r="AU59" s="40">
        <f t="shared" si="94"/>
        <v>5</v>
      </c>
      <c r="AV59" s="25">
        <v>11</v>
      </c>
      <c r="AW59" s="56">
        <v>9.5</v>
      </c>
      <c r="AX59" s="25">
        <f t="shared" si="95"/>
        <v>10.5</v>
      </c>
      <c r="AY59" s="41">
        <f t="shared" si="96"/>
        <v>5</v>
      </c>
      <c r="AZ59" s="27">
        <v>6</v>
      </c>
      <c r="BA59" s="61">
        <v>10</v>
      </c>
      <c r="BB59" s="35">
        <f t="shared" si="97"/>
        <v>7.333333333333333</v>
      </c>
      <c r="BC59" s="41">
        <f t="shared" si="98"/>
        <v>0</v>
      </c>
      <c r="BD59" s="36">
        <f t="shared" si="99"/>
        <v>12.5</v>
      </c>
      <c r="BE59" s="39">
        <v>12.5</v>
      </c>
      <c r="BF59" s="36">
        <f>((BH59*1)+(BJ59*1))/2</f>
        <v>4</v>
      </c>
      <c r="BG59" s="56">
        <v>6</v>
      </c>
      <c r="BH59" s="27">
        <f t="shared" si="100"/>
        <v>6</v>
      </c>
      <c r="BI59" s="61">
        <v>2</v>
      </c>
      <c r="BJ59" s="26">
        <f t="shared" si="101"/>
        <v>2</v>
      </c>
      <c r="BK59" s="36">
        <f t="shared" si="102"/>
        <v>13</v>
      </c>
      <c r="BL59" s="86">
        <v>13</v>
      </c>
      <c r="BM59" s="73">
        <f t="shared" si="103"/>
        <v>13</v>
      </c>
      <c r="BN59" s="43">
        <f>SUM((AJ59*5)+(AT59*5)+(BD59*6)+(BF59*2)+(BK59*1))/19</f>
        <v>9.692982456140351</v>
      </c>
      <c r="BO59" s="25">
        <f>SUM((AI59*19)+(BN59*19))/38</f>
        <v>9.3596491228070171</v>
      </c>
      <c r="BP59" s="27" t="str">
        <f t="shared" si="105"/>
        <v>Ajourné</v>
      </c>
      <c r="BQ59" s="51" t="s">
        <v>257</v>
      </c>
    </row>
    <row r="60" spans="1:69" ht="24.95" customHeight="1">
      <c r="A60" s="48">
        <v>49</v>
      </c>
      <c r="B60" s="45" t="s">
        <v>13</v>
      </c>
      <c r="C60" s="45" t="s">
        <v>14</v>
      </c>
      <c r="D60" s="45" t="s">
        <v>15</v>
      </c>
      <c r="E60" s="47" t="s">
        <v>192</v>
      </c>
      <c r="F60" s="36">
        <f>((I60*3)+(L60*2))/5</f>
        <v>8.6999999999999993</v>
      </c>
      <c r="G60" s="99">
        <v>11</v>
      </c>
      <c r="H60" s="56">
        <v>11.5</v>
      </c>
      <c r="I60" s="35">
        <f t="shared" si="77"/>
        <v>11.166666666666666</v>
      </c>
      <c r="J60" s="101">
        <v>5</v>
      </c>
      <c r="K60" s="26">
        <v>5</v>
      </c>
      <c r="L60" s="35">
        <f t="shared" si="78"/>
        <v>5</v>
      </c>
      <c r="M60" s="36">
        <f>((P60*3)+(S60*2))/5</f>
        <v>10.45</v>
      </c>
      <c r="N60" s="25">
        <v>10</v>
      </c>
      <c r="O60" s="56">
        <v>12.25</v>
      </c>
      <c r="P60" s="35">
        <f t="shared" si="79"/>
        <v>10.75</v>
      </c>
      <c r="Q60" s="27">
        <v>10.5</v>
      </c>
      <c r="R60" s="27">
        <v>9</v>
      </c>
      <c r="S60" s="35">
        <f t="shared" si="80"/>
        <v>10</v>
      </c>
      <c r="T60" s="36">
        <f>((V60*2)+(X60*2)+(Z60*2))/6</f>
        <v>9</v>
      </c>
      <c r="U60" s="63">
        <v>11</v>
      </c>
      <c r="V60" s="27">
        <f t="shared" si="81"/>
        <v>11</v>
      </c>
      <c r="W60" s="63">
        <v>10</v>
      </c>
      <c r="X60" s="27">
        <f t="shared" si="82"/>
        <v>10</v>
      </c>
      <c r="Y60" s="101">
        <v>6</v>
      </c>
      <c r="Z60" s="101">
        <f t="shared" si="83"/>
        <v>6</v>
      </c>
      <c r="AA60" s="37">
        <f>((AC60*1)+(AE60*1))/2</f>
        <v>10.5</v>
      </c>
      <c r="AB60" s="99">
        <v>12.5</v>
      </c>
      <c r="AC60" s="25">
        <f t="shared" si="104"/>
        <v>12.5</v>
      </c>
      <c r="AD60" s="105">
        <v>8.5</v>
      </c>
      <c r="AE60" s="99">
        <f t="shared" si="84"/>
        <v>8.5</v>
      </c>
      <c r="AF60" s="37">
        <f t="shared" si="85"/>
        <v>16</v>
      </c>
      <c r="AG60" s="78">
        <v>16</v>
      </c>
      <c r="AH60" s="28">
        <f t="shared" si="86"/>
        <v>16</v>
      </c>
      <c r="AI60" s="74">
        <f>SUM((F60*5)+(M60*5)+(T60*6)+(AA60*2)+(AF60*1))/19</f>
        <v>9.8289473684210531</v>
      </c>
      <c r="AJ60" s="36">
        <f t="shared" si="87"/>
        <v>8.8000000000000007</v>
      </c>
      <c r="AK60" s="40">
        <f t="shared" si="88"/>
        <v>5</v>
      </c>
      <c r="AL60" s="25">
        <v>8</v>
      </c>
      <c r="AM60" s="56">
        <v>14</v>
      </c>
      <c r="AN60" s="35">
        <f t="shared" si="89"/>
        <v>10</v>
      </c>
      <c r="AO60" s="41">
        <f t="shared" si="90"/>
        <v>5</v>
      </c>
      <c r="AP60" s="26">
        <v>8</v>
      </c>
      <c r="AQ60" s="63">
        <v>5</v>
      </c>
      <c r="AR60" s="35">
        <f t="shared" si="91"/>
        <v>7</v>
      </c>
      <c r="AS60" s="41">
        <f t="shared" si="92"/>
        <v>0</v>
      </c>
      <c r="AT60" s="36">
        <f t="shared" si="93"/>
        <v>10.833333333333334</v>
      </c>
      <c r="AU60" s="40">
        <f t="shared" si="94"/>
        <v>9</v>
      </c>
      <c r="AV60" s="25">
        <v>11</v>
      </c>
      <c r="AW60" s="56">
        <v>11.5</v>
      </c>
      <c r="AX60" s="25">
        <f t="shared" si="95"/>
        <v>11.166666666666666</v>
      </c>
      <c r="AY60" s="41">
        <f t="shared" si="96"/>
        <v>5</v>
      </c>
      <c r="AZ60" s="99">
        <v>11</v>
      </c>
      <c r="BA60" s="61">
        <v>9</v>
      </c>
      <c r="BB60" s="35">
        <f t="shared" si="97"/>
        <v>10.333333333333334</v>
      </c>
      <c r="BC60" s="41">
        <f t="shared" si="98"/>
        <v>4</v>
      </c>
      <c r="BD60" s="36">
        <f t="shared" si="99"/>
        <v>0</v>
      </c>
      <c r="BE60" s="39">
        <v>0</v>
      </c>
      <c r="BF60" s="36">
        <f>((BH60*1)+(BJ60*1))/2</f>
        <v>11.25</v>
      </c>
      <c r="BG60" s="111">
        <v>12</v>
      </c>
      <c r="BH60" s="27">
        <f t="shared" si="100"/>
        <v>12</v>
      </c>
      <c r="BI60" s="111">
        <v>10.5</v>
      </c>
      <c r="BJ60" s="26">
        <f t="shared" si="101"/>
        <v>10.5</v>
      </c>
      <c r="BK60" s="36">
        <f t="shared" si="102"/>
        <v>15.5</v>
      </c>
      <c r="BL60" s="86">
        <v>15.5</v>
      </c>
      <c r="BM60" s="73">
        <f t="shared" si="103"/>
        <v>15.5</v>
      </c>
      <c r="BN60" s="43">
        <f>SUM((AJ60*5)+(AT60*5)+(BD60*6)+(BF60*2)+(BK60*1))/19</f>
        <v>7.1666666666666679</v>
      </c>
      <c r="BO60" s="25">
        <f>SUM((AI60*19)+(BN60*19))/38</f>
        <v>8.4978070175438596</v>
      </c>
      <c r="BP60" s="27" t="str">
        <f t="shared" si="105"/>
        <v>Ajourné</v>
      </c>
      <c r="BQ60" s="54"/>
    </row>
    <row r="61" spans="1:69" ht="24.95" customHeight="1">
      <c r="A61" s="48">
        <v>50</v>
      </c>
      <c r="B61" s="95" t="s">
        <v>185</v>
      </c>
      <c r="C61" s="95" t="s">
        <v>186</v>
      </c>
      <c r="D61" s="95" t="s">
        <v>93</v>
      </c>
      <c r="E61" s="47" t="s">
        <v>192</v>
      </c>
      <c r="F61" s="36">
        <f>((I61*3)+(L61*2))/5</f>
        <v>9.9333333333333336</v>
      </c>
      <c r="G61" s="99">
        <v>11</v>
      </c>
      <c r="H61" s="56">
        <v>11</v>
      </c>
      <c r="I61" s="35">
        <f t="shared" si="77"/>
        <v>11</v>
      </c>
      <c r="J61" s="101">
        <v>10</v>
      </c>
      <c r="K61" s="26">
        <v>5</v>
      </c>
      <c r="L61" s="35">
        <f t="shared" si="78"/>
        <v>8.3333333333333339</v>
      </c>
      <c r="M61" s="36">
        <f>((P61*3)+(S61*2))/5</f>
        <v>10.233333333333334</v>
      </c>
      <c r="N61" s="25">
        <v>10</v>
      </c>
      <c r="O61" s="56">
        <v>12.5</v>
      </c>
      <c r="P61" s="35">
        <f t="shared" si="79"/>
        <v>10.833333333333334</v>
      </c>
      <c r="Q61" s="99">
        <v>9</v>
      </c>
      <c r="R61" s="27">
        <v>10</v>
      </c>
      <c r="S61" s="35">
        <f t="shared" si="80"/>
        <v>9.3333333333333339</v>
      </c>
      <c r="T61" s="36">
        <f>((V61*2)+(X61*2)+(Z61*2))/6</f>
        <v>6.5</v>
      </c>
      <c r="U61" s="63">
        <v>5</v>
      </c>
      <c r="V61" s="27">
        <f t="shared" si="81"/>
        <v>5</v>
      </c>
      <c r="W61" s="63">
        <v>10</v>
      </c>
      <c r="X61" s="27">
        <f t="shared" si="82"/>
        <v>10</v>
      </c>
      <c r="Y61" s="101">
        <v>4.5</v>
      </c>
      <c r="Z61" s="101">
        <f t="shared" si="83"/>
        <v>4.5</v>
      </c>
      <c r="AA61" s="37">
        <f>((AC61*1)+(AE61*1))/2</f>
        <v>9.75</v>
      </c>
      <c r="AB61" s="25">
        <v>11.5</v>
      </c>
      <c r="AC61" s="25">
        <f t="shared" si="104"/>
        <v>11.5</v>
      </c>
      <c r="AD61" s="73">
        <v>8</v>
      </c>
      <c r="AE61" s="25">
        <f t="shared" si="84"/>
        <v>8</v>
      </c>
      <c r="AF61" s="37">
        <f t="shared" si="85"/>
        <v>13</v>
      </c>
      <c r="AG61" s="78">
        <v>13</v>
      </c>
      <c r="AH61" s="28">
        <f t="shared" si="86"/>
        <v>13</v>
      </c>
      <c r="AI61" s="74">
        <f>SUM((F61*5)+(M61*5)+(T61*6)+(AA61*2)+(AF61*1))/19</f>
        <v>9.0701754385964914</v>
      </c>
      <c r="AJ61" s="36">
        <f t="shared" si="87"/>
        <v>11</v>
      </c>
      <c r="AK61" s="40">
        <f t="shared" si="88"/>
        <v>9</v>
      </c>
      <c r="AL61" s="25">
        <v>12</v>
      </c>
      <c r="AM61" s="56">
        <v>13</v>
      </c>
      <c r="AN61" s="35">
        <f t="shared" si="89"/>
        <v>12.333333333333334</v>
      </c>
      <c r="AO61" s="41">
        <f t="shared" si="90"/>
        <v>5</v>
      </c>
      <c r="AP61" s="26">
        <v>10</v>
      </c>
      <c r="AQ61" s="63">
        <v>7</v>
      </c>
      <c r="AR61" s="35">
        <f t="shared" si="91"/>
        <v>9</v>
      </c>
      <c r="AS61" s="41">
        <f t="shared" si="92"/>
        <v>0</v>
      </c>
      <c r="AT61" s="36">
        <f t="shared" si="93"/>
        <v>10.766666666666666</v>
      </c>
      <c r="AU61" s="40">
        <f t="shared" si="94"/>
        <v>9</v>
      </c>
      <c r="AV61" s="25">
        <v>11.5</v>
      </c>
      <c r="AW61" s="56">
        <v>11.5</v>
      </c>
      <c r="AX61" s="25">
        <f t="shared" si="95"/>
        <v>11.5</v>
      </c>
      <c r="AY61" s="41">
        <f t="shared" si="96"/>
        <v>5</v>
      </c>
      <c r="AZ61" s="27">
        <v>9</v>
      </c>
      <c r="BA61" s="61">
        <v>11</v>
      </c>
      <c r="BB61" s="35">
        <f t="shared" si="97"/>
        <v>9.6666666666666661</v>
      </c>
      <c r="BC61" s="41">
        <f t="shared" si="98"/>
        <v>0</v>
      </c>
      <c r="BD61" s="36">
        <f t="shared" si="99"/>
        <v>13.5</v>
      </c>
      <c r="BE61" s="39">
        <v>13.5</v>
      </c>
      <c r="BF61" s="36">
        <f>((BH61*1)+(BJ61*1))/2</f>
        <v>12</v>
      </c>
      <c r="BG61" s="56">
        <v>11.5</v>
      </c>
      <c r="BH61" s="27">
        <f t="shared" si="100"/>
        <v>11.5</v>
      </c>
      <c r="BI61" s="61">
        <v>12.5</v>
      </c>
      <c r="BJ61" s="26">
        <f t="shared" si="101"/>
        <v>12.5</v>
      </c>
      <c r="BK61" s="36">
        <f t="shared" si="102"/>
        <v>12.75</v>
      </c>
      <c r="BL61" s="86">
        <v>12.75</v>
      </c>
      <c r="BM61" s="73">
        <f t="shared" si="103"/>
        <v>12.75</v>
      </c>
      <c r="BN61" s="43">
        <f>SUM((AJ61*5)+(AT61*5)+(BD61*6)+(BF61*2)+(BK61*1))/19</f>
        <v>11.925438596491228</v>
      </c>
      <c r="BO61" s="25">
        <f>SUM((AI61*19)+(BN61*19))/38</f>
        <v>10.497807017543858</v>
      </c>
      <c r="BP61" s="27" t="str">
        <f t="shared" si="105"/>
        <v>Admis</v>
      </c>
      <c r="BQ61" s="51"/>
    </row>
    <row r="62" spans="1:69" ht="24.95" customHeight="1">
      <c r="A62" s="48">
        <v>51</v>
      </c>
      <c r="B62" s="95" t="s">
        <v>187</v>
      </c>
      <c r="C62" s="95" t="s">
        <v>188</v>
      </c>
      <c r="D62" s="95" t="s">
        <v>189</v>
      </c>
      <c r="E62" s="47" t="s">
        <v>192</v>
      </c>
      <c r="F62" s="36">
        <f>((I62*3)+(L62*2))/5</f>
        <v>10.5</v>
      </c>
      <c r="G62" s="25">
        <v>12.5</v>
      </c>
      <c r="H62" s="56">
        <v>12.5</v>
      </c>
      <c r="I62" s="35">
        <f t="shared" si="77"/>
        <v>12.5</v>
      </c>
      <c r="J62" s="26">
        <v>7</v>
      </c>
      <c r="K62" s="26">
        <v>8.5</v>
      </c>
      <c r="L62" s="35">
        <f t="shared" si="78"/>
        <v>7.5</v>
      </c>
      <c r="M62" s="36">
        <f>((P62*3)+(S62*2))/5</f>
        <v>10.8</v>
      </c>
      <c r="N62" s="25">
        <v>10</v>
      </c>
      <c r="O62" s="56">
        <v>12</v>
      </c>
      <c r="P62" s="35">
        <f t="shared" si="79"/>
        <v>10.666666666666666</v>
      </c>
      <c r="Q62" s="27">
        <v>10</v>
      </c>
      <c r="R62" s="27">
        <v>13</v>
      </c>
      <c r="S62" s="35">
        <f t="shared" si="80"/>
        <v>11</v>
      </c>
      <c r="T62" s="36">
        <f>((V62*2)+(X62*2)+(Z62*2))/6</f>
        <v>10.5</v>
      </c>
      <c r="U62" s="63">
        <v>14</v>
      </c>
      <c r="V62" s="27">
        <f t="shared" si="81"/>
        <v>14</v>
      </c>
      <c r="W62" s="63">
        <v>11</v>
      </c>
      <c r="X62" s="27">
        <f t="shared" si="82"/>
        <v>11</v>
      </c>
      <c r="Y62" s="26">
        <v>6.5</v>
      </c>
      <c r="Z62" s="26">
        <f t="shared" si="83"/>
        <v>6.5</v>
      </c>
      <c r="AA62" s="37">
        <f>((AC62*1)+(AE62*1))/2</f>
        <v>10.25</v>
      </c>
      <c r="AB62" s="25">
        <v>11.5</v>
      </c>
      <c r="AC62" s="25">
        <f t="shared" si="104"/>
        <v>11.5</v>
      </c>
      <c r="AD62" s="73">
        <v>9</v>
      </c>
      <c r="AE62" s="25">
        <f t="shared" si="84"/>
        <v>9</v>
      </c>
      <c r="AF62" s="37">
        <f t="shared" si="85"/>
        <v>20</v>
      </c>
      <c r="AG62" s="78">
        <v>20</v>
      </c>
      <c r="AH62" s="28">
        <f t="shared" si="86"/>
        <v>20</v>
      </c>
      <c r="AI62" s="74">
        <f>SUM((F62*5)+(M62*5)+(T62*6)+(AA62*2)+(AF62*1))/19</f>
        <v>11.052631578947368</v>
      </c>
      <c r="AJ62" s="36">
        <f t="shared" si="87"/>
        <v>10.666666666666666</v>
      </c>
      <c r="AK62" s="40">
        <f t="shared" si="88"/>
        <v>9</v>
      </c>
      <c r="AL62" s="25">
        <v>11</v>
      </c>
      <c r="AM62" s="56">
        <v>12</v>
      </c>
      <c r="AN62" s="35">
        <f t="shared" si="89"/>
        <v>11.333333333333334</v>
      </c>
      <c r="AO62" s="41">
        <f t="shared" si="90"/>
        <v>5</v>
      </c>
      <c r="AP62" s="26">
        <v>10</v>
      </c>
      <c r="AQ62" s="63">
        <v>9</v>
      </c>
      <c r="AR62" s="35">
        <f t="shared" si="91"/>
        <v>9.6666666666666661</v>
      </c>
      <c r="AS62" s="41">
        <f t="shared" si="92"/>
        <v>0</v>
      </c>
      <c r="AT62" s="36">
        <f t="shared" si="93"/>
        <v>10.866666666666665</v>
      </c>
      <c r="AU62" s="40">
        <f t="shared" si="94"/>
        <v>9</v>
      </c>
      <c r="AV62" s="25">
        <v>11.5</v>
      </c>
      <c r="AW62" s="56">
        <v>12</v>
      </c>
      <c r="AX62" s="25">
        <f t="shared" si="95"/>
        <v>11.666666666666666</v>
      </c>
      <c r="AY62" s="41">
        <f t="shared" si="96"/>
        <v>5</v>
      </c>
      <c r="AZ62" s="27">
        <v>8</v>
      </c>
      <c r="BA62" s="61">
        <v>13</v>
      </c>
      <c r="BB62" s="35">
        <f t="shared" si="97"/>
        <v>9.6666666666666661</v>
      </c>
      <c r="BC62" s="41">
        <f t="shared" si="98"/>
        <v>0</v>
      </c>
      <c r="BD62" s="36">
        <f t="shared" si="99"/>
        <v>13</v>
      </c>
      <c r="BE62" s="39">
        <v>13</v>
      </c>
      <c r="BF62" s="36">
        <f>((BH62*1)+(BJ62*1))/2</f>
        <v>11.5</v>
      </c>
      <c r="BG62" s="56">
        <v>10</v>
      </c>
      <c r="BH62" s="27">
        <f t="shared" si="100"/>
        <v>10</v>
      </c>
      <c r="BI62" s="61">
        <v>13</v>
      </c>
      <c r="BJ62" s="26">
        <f t="shared" si="101"/>
        <v>13</v>
      </c>
      <c r="BK62" s="36">
        <f t="shared" si="102"/>
        <v>20</v>
      </c>
      <c r="BL62" s="86">
        <v>20</v>
      </c>
      <c r="BM62" s="73">
        <f t="shared" si="103"/>
        <v>20</v>
      </c>
      <c r="BN62" s="43">
        <f>SUM((AJ62*5)+(AT62*5)+(BD62*6)+(BF62*2)+(BK62*1))/19</f>
        <v>12.035087719298245</v>
      </c>
      <c r="BO62" s="25">
        <f>SUM((AI62*19)+(BN62*19))/38</f>
        <v>11.543859649122806</v>
      </c>
      <c r="BP62" s="27" t="str">
        <f t="shared" si="105"/>
        <v>Admis</v>
      </c>
      <c r="BQ62" s="51"/>
    </row>
    <row r="63" spans="1:69" ht="24.95" customHeight="1">
      <c r="A63" s="48">
        <v>52</v>
      </c>
      <c r="B63" s="45" t="s">
        <v>16</v>
      </c>
      <c r="C63" s="45" t="s">
        <v>17</v>
      </c>
      <c r="D63" s="45" t="s">
        <v>18</v>
      </c>
      <c r="E63" s="47" t="s">
        <v>192</v>
      </c>
      <c r="F63" s="36">
        <f>((I63*3)+(L63*2))/5</f>
        <v>9.0666666666666664</v>
      </c>
      <c r="G63" s="99">
        <v>9</v>
      </c>
      <c r="H63" s="56">
        <v>13</v>
      </c>
      <c r="I63" s="35">
        <f t="shared" si="77"/>
        <v>10.333333333333334</v>
      </c>
      <c r="J63" s="26">
        <v>6</v>
      </c>
      <c r="K63" s="26">
        <v>9.5</v>
      </c>
      <c r="L63" s="35">
        <f t="shared" si="78"/>
        <v>7.166666666666667</v>
      </c>
      <c r="M63" s="36">
        <f>((P63*3)+(S63*2))/5</f>
        <v>11.916666666666666</v>
      </c>
      <c r="N63" s="25">
        <v>11</v>
      </c>
      <c r="O63" s="56">
        <v>13.25</v>
      </c>
      <c r="P63" s="35">
        <f t="shared" si="79"/>
        <v>11.75</v>
      </c>
      <c r="Q63" s="27">
        <v>12</v>
      </c>
      <c r="R63" s="27">
        <v>12.5</v>
      </c>
      <c r="S63" s="35">
        <f t="shared" si="80"/>
        <v>12.166666666666666</v>
      </c>
      <c r="T63" s="36">
        <f>((V63*2)+(X63*2)+(Z63*2))/6</f>
        <v>10.166666666666666</v>
      </c>
      <c r="U63" s="63">
        <v>10</v>
      </c>
      <c r="V63" s="27">
        <f t="shared" si="81"/>
        <v>10</v>
      </c>
      <c r="W63" s="63">
        <v>10</v>
      </c>
      <c r="X63" s="27">
        <f t="shared" si="82"/>
        <v>10</v>
      </c>
      <c r="Y63" s="101">
        <v>10.5</v>
      </c>
      <c r="Z63" s="101">
        <f t="shared" si="83"/>
        <v>10.5</v>
      </c>
      <c r="AA63" s="37">
        <f>((AC63*1)+(AE63*1))/2</f>
        <v>9.25</v>
      </c>
      <c r="AB63" s="99">
        <v>11.5</v>
      </c>
      <c r="AC63" s="99">
        <f t="shared" si="104"/>
        <v>11.5</v>
      </c>
      <c r="AD63" s="73">
        <v>7</v>
      </c>
      <c r="AE63" s="25">
        <f t="shared" si="84"/>
        <v>7</v>
      </c>
      <c r="AF63" s="37">
        <f t="shared" si="85"/>
        <v>17.5</v>
      </c>
      <c r="AG63" s="78">
        <v>17.5</v>
      </c>
      <c r="AH63" s="28">
        <f t="shared" si="86"/>
        <v>17.5</v>
      </c>
      <c r="AI63" s="74">
        <f>SUM((F63*5)+(M63*5)+(T63*6)+(AA63*2)+(AF63*1))/19</f>
        <v>10.62719298245614</v>
      </c>
      <c r="AJ63" s="36">
        <f t="shared" si="87"/>
        <v>10.433333333333334</v>
      </c>
      <c r="AK63" s="40">
        <f t="shared" si="88"/>
        <v>9</v>
      </c>
      <c r="AL63" s="25">
        <v>10</v>
      </c>
      <c r="AM63" s="56">
        <v>11.5</v>
      </c>
      <c r="AN63" s="35">
        <f t="shared" si="89"/>
        <v>10.5</v>
      </c>
      <c r="AO63" s="41">
        <f t="shared" si="90"/>
        <v>5</v>
      </c>
      <c r="AP63" s="26">
        <v>12</v>
      </c>
      <c r="AQ63" s="63">
        <v>7</v>
      </c>
      <c r="AR63" s="35">
        <f t="shared" si="91"/>
        <v>10.333333333333334</v>
      </c>
      <c r="AS63" s="41">
        <f t="shared" si="92"/>
        <v>4</v>
      </c>
      <c r="AT63" s="36">
        <f t="shared" si="93"/>
        <v>11.033333333333335</v>
      </c>
      <c r="AU63" s="40">
        <f t="shared" si="94"/>
        <v>9</v>
      </c>
      <c r="AV63" s="25">
        <v>12</v>
      </c>
      <c r="AW63" s="56">
        <v>12.5</v>
      </c>
      <c r="AX63" s="25">
        <f t="shared" si="95"/>
        <v>12.166666666666666</v>
      </c>
      <c r="AY63" s="41">
        <f t="shared" si="96"/>
        <v>5</v>
      </c>
      <c r="AZ63" s="27">
        <v>9</v>
      </c>
      <c r="BA63" s="61">
        <v>10</v>
      </c>
      <c r="BB63" s="35">
        <f t="shared" si="97"/>
        <v>9.3333333333333339</v>
      </c>
      <c r="BC63" s="41">
        <f t="shared" si="98"/>
        <v>0</v>
      </c>
      <c r="BD63" s="36">
        <f t="shared" si="99"/>
        <v>11</v>
      </c>
      <c r="BE63" s="39">
        <v>11</v>
      </c>
      <c r="BF63" s="36">
        <f>((BH63*1)+(BJ63*1))/2</f>
        <v>6.75</v>
      </c>
      <c r="BG63" s="56">
        <v>5</v>
      </c>
      <c r="BH63" s="27">
        <f t="shared" si="100"/>
        <v>5</v>
      </c>
      <c r="BI63" s="61">
        <v>8.5</v>
      </c>
      <c r="BJ63" s="26">
        <f t="shared" si="101"/>
        <v>8.5</v>
      </c>
      <c r="BK63" s="36">
        <f t="shared" si="102"/>
        <v>17</v>
      </c>
      <c r="BL63" s="86">
        <v>17</v>
      </c>
      <c r="BM63" s="73">
        <f t="shared" si="103"/>
        <v>17</v>
      </c>
      <c r="BN63" s="43">
        <f>SUM((AJ63*5)+(AT63*5)+(BD63*6)+(BF63*2)+(BK63*1))/19</f>
        <v>10.728070175438598</v>
      </c>
      <c r="BO63" s="25">
        <f>SUM((AI63*19)+(BN63*19))/38</f>
        <v>10.677631578947368</v>
      </c>
      <c r="BP63" s="27" t="str">
        <f t="shared" si="105"/>
        <v>Admis</v>
      </c>
      <c r="BQ63" s="54"/>
    </row>
    <row r="64" spans="1:69" ht="24.95" customHeight="1">
      <c r="A64" s="48">
        <v>53</v>
      </c>
      <c r="B64" s="45" t="s">
        <v>191</v>
      </c>
      <c r="C64" s="45" t="s">
        <v>190</v>
      </c>
      <c r="D64" s="45" t="s">
        <v>113</v>
      </c>
      <c r="E64" s="47" t="s">
        <v>192</v>
      </c>
      <c r="F64" s="36">
        <f>((I64*3)+(L64*2))/5</f>
        <v>10.233333333333333</v>
      </c>
      <c r="G64" s="99">
        <v>12.5</v>
      </c>
      <c r="H64" s="56">
        <v>11.5</v>
      </c>
      <c r="I64" s="35">
        <f t="shared" si="77"/>
        <v>12.166666666666666</v>
      </c>
      <c r="J64" s="101">
        <v>10</v>
      </c>
      <c r="K64" s="26">
        <v>2</v>
      </c>
      <c r="L64" s="35">
        <f t="shared" si="78"/>
        <v>7.333333333333333</v>
      </c>
      <c r="M64" s="36">
        <f>((P64*3)+(S64*2))/5</f>
        <v>10.316666666666666</v>
      </c>
      <c r="N64" s="25">
        <v>10</v>
      </c>
      <c r="O64" s="56">
        <v>12.25</v>
      </c>
      <c r="P64" s="35">
        <f t="shared" si="79"/>
        <v>10.75</v>
      </c>
      <c r="Q64" s="99">
        <v>10</v>
      </c>
      <c r="R64" s="27">
        <v>9</v>
      </c>
      <c r="S64" s="35">
        <f t="shared" si="80"/>
        <v>9.6666666666666661</v>
      </c>
      <c r="T64" s="36">
        <f>((V64*2)+(X64*2)+(Z64*2))/6</f>
        <v>10.166666666666666</v>
      </c>
      <c r="U64" s="107">
        <v>10</v>
      </c>
      <c r="V64" s="99">
        <f t="shared" si="81"/>
        <v>10</v>
      </c>
      <c r="W64" s="107">
        <v>13</v>
      </c>
      <c r="X64" s="27">
        <f t="shared" si="82"/>
        <v>13</v>
      </c>
      <c r="Y64" s="26">
        <v>7.5</v>
      </c>
      <c r="Z64" s="26">
        <f t="shared" si="83"/>
        <v>7.5</v>
      </c>
      <c r="AA64" s="37">
        <f>((AC64*1)+(AE64*1))/2</f>
        <v>12.5</v>
      </c>
      <c r="AB64" s="25">
        <v>12</v>
      </c>
      <c r="AC64" s="25">
        <f t="shared" si="104"/>
        <v>12</v>
      </c>
      <c r="AD64" s="73">
        <v>13</v>
      </c>
      <c r="AE64" s="25">
        <f t="shared" si="84"/>
        <v>13</v>
      </c>
      <c r="AF64" s="37">
        <f t="shared" si="85"/>
        <v>14.5</v>
      </c>
      <c r="AG64" s="78">
        <v>14.5</v>
      </c>
      <c r="AH64" s="28">
        <f t="shared" si="86"/>
        <v>14.5</v>
      </c>
      <c r="AI64" s="74">
        <f>SUM((F64*5)+(M64*5)+(T64*6)+(AA64*2)+(AF64*1))/19</f>
        <v>10.697368421052632</v>
      </c>
      <c r="AJ64" s="36">
        <f t="shared" si="87"/>
        <v>8.8666666666666671</v>
      </c>
      <c r="AK64" s="40">
        <f t="shared" si="88"/>
        <v>5</v>
      </c>
      <c r="AL64" s="25">
        <v>7</v>
      </c>
      <c r="AM64" s="56">
        <v>16</v>
      </c>
      <c r="AN64" s="35">
        <f t="shared" si="89"/>
        <v>10</v>
      </c>
      <c r="AO64" s="41">
        <f t="shared" si="90"/>
        <v>5</v>
      </c>
      <c r="AP64" s="26">
        <v>9</v>
      </c>
      <c r="AQ64" s="63">
        <v>3.5</v>
      </c>
      <c r="AR64" s="35">
        <f t="shared" si="91"/>
        <v>7.166666666666667</v>
      </c>
      <c r="AS64" s="41">
        <f t="shared" si="92"/>
        <v>0</v>
      </c>
      <c r="AT64" s="36">
        <f t="shared" si="93"/>
        <v>10.6</v>
      </c>
      <c r="AU64" s="40">
        <f t="shared" si="94"/>
        <v>9</v>
      </c>
      <c r="AV64" s="25">
        <v>12</v>
      </c>
      <c r="AW64" s="56">
        <v>9</v>
      </c>
      <c r="AX64" s="25">
        <f t="shared" si="95"/>
        <v>11</v>
      </c>
      <c r="AY64" s="41">
        <f t="shared" si="96"/>
        <v>5</v>
      </c>
      <c r="AZ64" s="27">
        <v>10</v>
      </c>
      <c r="BA64" s="61">
        <v>10</v>
      </c>
      <c r="BB64" s="35">
        <f t="shared" si="97"/>
        <v>10</v>
      </c>
      <c r="BC64" s="41">
        <f t="shared" si="98"/>
        <v>4</v>
      </c>
      <c r="BD64" s="36">
        <f t="shared" si="99"/>
        <v>12</v>
      </c>
      <c r="BE64" s="39">
        <v>12</v>
      </c>
      <c r="BF64" s="36">
        <f>((BH64*1)+(BJ64*1))/2</f>
        <v>7</v>
      </c>
      <c r="BG64" s="56">
        <v>5</v>
      </c>
      <c r="BH64" s="27">
        <f t="shared" si="100"/>
        <v>5</v>
      </c>
      <c r="BI64" s="61">
        <v>9</v>
      </c>
      <c r="BJ64" s="26">
        <f t="shared" si="101"/>
        <v>9</v>
      </c>
      <c r="BK64" s="36">
        <f t="shared" si="102"/>
        <v>10</v>
      </c>
      <c r="BL64" s="86">
        <v>10</v>
      </c>
      <c r="BM64" s="73">
        <f t="shared" si="103"/>
        <v>10</v>
      </c>
      <c r="BN64" s="43">
        <f>SUM((AJ64*5)+(AT64*5)+(BD64*6)+(BF64*2)+(BK64*1))/19</f>
        <v>10.175438596491228</v>
      </c>
      <c r="BO64" s="25">
        <f>SUM((AI64*19)+(BN64*19))/38</f>
        <v>10.43640350877193</v>
      </c>
      <c r="BP64" s="27" t="str">
        <f t="shared" si="105"/>
        <v>Admis</v>
      </c>
      <c r="BQ64" s="54"/>
    </row>
    <row r="65" spans="1:69" ht="24.95" customHeight="1">
      <c r="A65" s="48">
        <v>54</v>
      </c>
      <c r="B65" s="45" t="s">
        <v>20</v>
      </c>
      <c r="C65" s="45" t="s">
        <v>21</v>
      </c>
      <c r="D65" s="45" t="s">
        <v>22</v>
      </c>
      <c r="E65" s="47" t="s">
        <v>192</v>
      </c>
      <c r="F65" s="36">
        <f>((I65*3)+(L65*2))/5</f>
        <v>7.8666666666666671</v>
      </c>
      <c r="G65" s="99">
        <v>10</v>
      </c>
      <c r="H65" s="56">
        <v>10</v>
      </c>
      <c r="I65" s="35">
        <f t="shared" si="77"/>
        <v>10</v>
      </c>
      <c r="J65" s="101">
        <v>7</v>
      </c>
      <c r="K65" s="26">
        <v>0</v>
      </c>
      <c r="L65" s="35">
        <f t="shared" si="78"/>
        <v>4.666666666666667</v>
      </c>
      <c r="M65" s="36">
        <f>((P65*3)+(S65*2))/5</f>
        <v>10.533333333333335</v>
      </c>
      <c r="N65" s="25">
        <v>10</v>
      </c>
      <c r="O65" s="56">
        <v>12</v>
      </c>
      <c r="P65" s="35">
        <f t="shared" si="79"/>
        <v>10.666666666666666</v>
      </c>
      <c r="Q65" s="99">
        <v>10</v>
      </c>
      <c r="R65" s="27">
        <v>11</v>
      </c>
      <c r="S65" s="35">
        <f t="shared" si="80"/>
        <v>10.333333333333334</v>
      </c>
      <c r="T65" s="36">
        <f>((V65*2)+(X65*2)+(Z65*2))/6</f>
        <v>7.5</v>
      </c>
      <c r="U65" s="107">
        <v>10</v>
      </c>
      <c r="V65" s="99">
        <f t="shared" si="81"/>
        <v>10</v>
      </c>
      <c r="W65" s="63">
        <v>10</v>
      </c>
      <c r="X65" s="27">
        <f t="shared" si="82"/>
        <v>10</v>
      </c>
      <c r="Y65" s="101">
        <v>2.5</v>
      </c>
      <c r="Z65" s="101">
        <f t="shared" si="83"/>
        <v>2.5</v>
      </c>
      <c r="AA65" s="37">
        <f>((AC65*1)+(AE65*1))/2</f>
        <v>8.75</v>
      </c>
      <c r="AB65" s="99">
        <v>12.5</v>
      </c>
      <c r="AC65" s="99">
        <f t="shared" si="104"/>
        <v>12.5</v>
      </c>
      <c r="AD65" s="73">
        <v>5</v>
      </c>
      <c r="AE65" s="25">
        <f t="shared" si="84"/>
        <v>5</v>
      </c>
      <c r="AF65" s="37">
        <f t="shared" si="85"/>
        <v>18.5</v>
      </c>
      <c r="AG65" s="78">
        <v>18.5</v>
      </c>
      <c r="AH65" s="28">
        <f t="shared" si="86"/>
        <v>18.5</v>
      </c>
      <c r="AI65" s="74">
        <f>SUM((F65*5)+(M65*5)+(T65*6)+(AA65*2)+(AF65*1))/19</f>
        <v>9.1052631578947363</v>
      </c>
      <c r="AJ65" s="36">
        <f t="shared" si="87"/>
        <v>10.133333333333333</v>
      </c>
      <c r="AK65" s="40">
        <f t="shared" si="88"/>
        <v>9</v>
      </c>
      <c r="AL65" s="99">
        <v>12</v>
      </c>
      <c r="AM65" s="56">
        <v>11</v>
      </c>
      <c r="AN65" s="35">
        <f t="shared" si="89"/>
        <v>11.666666666666666</v>
      </c>
      <c r="AO65" s="41">
        <f t="shared" si="90"/>
        <v>5</v>
      </c>
      <c r="AP65" s="26">
        <v>8.5</v>
      </c>
      <c r="AQ65" s="63">
        <v>6.5</v>
      </c>
      <c r="AR65" s="35">
        <f t="shared" si="91"/>
        <v>7.833333333333333</v>
      </c>
      <c r="AS65" s="41">
        <f t="shared" si="92"/>
        <v>0</v>
      </c>
      <c r="AT65" s="36">
        <f t="shared" si="93"/>
        <v>10.866666666666665</v>
      </c>
      <c r="AU65" s="40">
        <f t="shared" si="94"/>
        <v>9</v>
      </c>
      <c r="AV65" s="25">
        <v>12</v>
      </c>
      <c r="AW65" s="56">
        <v>11</v>
      </c>
      <c r="AX65" s="25">
        <f t="shared" si="95"/>
        <v>11.666666666666666</v>
      </c>
      <c r="AY65" s="41">
        <f t="shared" si="96"/>
        <v>5</v>
      </c>
      <c r="AZ65" s="27">
        <v>10</v>
      </c>
      <c r="BA65" s="61">
        <v>9</v>
      </c>
      <c r="BB65" s="35">
        <f t="shared" si="97"/>
        <v>9.6666666666666661</v>
      </c>
      <c r="BC65" s="41">
        <f t="shared" si="98"/>
        <v>0</v>
      </c>
      <c r="BD65" s="36">
        <f t="shared" si="99"/>
        <v>11</v>
      </c>
      <c r="BE65" s="39">
        <v>11</v>
      </c>
      <c r="BF65" s="36">
        <f>((BH65*1)+(BJ65*1))/2</f>
        <v>10.5</v>
      </c>
      <c r="BG65" s="111">
        <v>11</v>
      </c>
      <c r="BH65" s="27">
        <f t="shared" si="100"/>
        <v>11</v>
      </c>
      <c r="BI65" s="111">
        <v>10</v>
      </c>
      <c r="BJ65" s="26">
        <f t="shared" si="101"/>
        <v>10</v>
      </c>
      <c r="BK65" s="36">
        <f t="shared" si="102"/>
        <v>12.5</v>
      </c>
      <c r="BL65" s="86">
        <v>12.5</v>
      </c>
      <c r="BM65" s="73">
        <f t="shared" si="103"/>
        <v>12.5</v>
      </c>
      <c r="BN65" s="43">
        <f>SUM((AJ65*5)+(AT65*5)+(BD65*6)+(BF65*2)+(BK65*1))/19</f>
        <v>10.763157894736842</v>
      </c>
      <c r="BO65" s="25">
        <f>SUM((AI65*19)+(BN65*19))/38</f>
        <v>9.9342105263157894</v>
      </c>
      <c r="BP65" s="27" t="str">
        <f t="shared" si="105"/>
        <v>Ajourné</v>
      </c>
      <c r="BQ65" s="54"/>
    </row>
    <row r="66" spans="1:69" ht="24.95" customHeight="1">
      <c r="A66" s="48">
        <v>55</v>
      </c>
      <c r="B66" s="95" t="s">
        <v>194</v>
      </c>
      <c r="C66" s="95" t="s">
        <v>193</v>
      </c>
      <c r="D66" s="95" t="s">
        <v>195</v>
      </c>
      <c r="E66" s="46" t="s">
        <v>201</v>
      </c>
      <c r="F66" s="36">
        <f>((I66*3)+(L66*2))/5</f>
        <v>10.199999999999999</v>
      </c>
      <c r="G66" s="25">
        <v>13.5</v>
      </c>
      <c r="H66" s="56">
        <v>13</v>
      </c>
      <c r="I66" s="35">
        <f t="shared" ref="I66:I75" si="107">SUM(((G66*2)+H66)/3)</f>
        <v>13.333333333333334</v>
      </c>
      <c r="J66" s="26">
        <v>5</v>
      </c>
      <c r="K66" s="26">
        <v>6.5</v>
      </c>
      <c r="L66" s="35">
        <f t="shared" ref="L66:L75" si="108">SUM(((J66*2)+K66)/3)</f>
        <v>5.5</v>
      </c>
      <c r="M66" s="36">
        <f>((P66*3)+(S66*2))/5</f>
        <v>9.5666666666666664</v>
      </c>
      <c r="N66" s="25">
        <v>10</v>
      </c>
      <c r="O66" s="56">
        <v>12.5</v>
      </c>
      <c r="P66" s="35">
        <f t="shared" ref="P66:P75" si="109">SUM(((N66*2)+O66)/3)</f>
        <v>10.833333333333334</v>
      </c>
      <c r="Q66" s="27">
        <v>7</v>
      </c>
      <c r="R66" s="27">
        <v>9</v>
      </c>
      <c r="S66" s="35">
        <f t="shared" ref="S66:S75" si="110">SUM(((Q66*2)+R66)/3)</f>
        <v>7.666666666666667</v>
      </c>
      <c r="T66" s="36">
        <f>((V66*2)+(X66*2)+(Z66*2))/6</f>
        <v>12.166666666666666</v>
      </c>
      <c r="U66" s="63">
        <v>15</v>
      </c>
      <c r="V66" s="27">
        <f t="shared" ref="V66:V75" si="111">U66</f>
        <v>15</v>
      </c>
      <c r="W66" s="63">
        <v>10</v>
      </c>
      <c r="X66" s="27">
        <f t="shared" ref="X66:X75" si="112">W66</f>
        <v>10</v>
      </c>
      <c r="Y66" s="26">
        <v>11.5</v>
      </c>
      <c r="Z66" s="26">
        <f t="shared" ref="Z66:Z75" si="113">Y66</f>
        <v>11.5</v>
      </c>
      <c r="AA66" s="37">
        <f>((AC66*1)+(AE66*1))/2</f>
        <v>11.75</v>
      </c>
      <c r="AB66" s="25">
        <v>14.5</v>
      </c>
      <c r="AC66" s="25">
        <f t="shared" si="104"/>
        <v>14.5</v>
      </c>
      <c r="AD66" s="73">
        <v>9</v>
      </c>
      <c r="AE66" s="25">
        <f t="shared" ref="AE66:AE75" si="114">AD66</f>
        <v>9</v>
      </c>
      <c r="AF66" s="37">
        <f t="shared" ref="AF66:AF75" si="115">((AH66*1))</f>
        <v>13</v>
      </c>
      <c r="AG66" s="78">
        <v>13</v>
      </c>
      <c r="AH66" s="28">
        <f t="shared" ref="AH66:AH75" si="116">AG66</f>
        <v>13</v>
      </c>
      <c r="AI66" s="74">
        <f>SUM((F66*5)+(M66*5)+(T66*6)+(AA66*2)+(AF66*1))/19</f>
        <v>10.964912280701753</v>
      </c>
      <c r="AJ66" s="36">
        <f t="shared" ref="AJ66:AJ75" si="117">((AN66*3)+(AR66*2))/5</f>
        <v>10.066666666666666</v>
      </c>
      <c r="AK66" s="40">
        <f t="shared" ref="AK66:AK75" si="118">IF(AJ66&gt;=10,9,AO66+AS66)</f>
        <v>9</v>
      </c>
      <c r="AL66" s="25">
        <v>13</v>
      </c>
      <c r="AM66" s="56">
        <v>13</v>
      </c>
      <c r="AN66" s="35">
        <f t="shared" ref="AN66:AN75" si="119">SUM(((AL66*2)+AM66)/3)</f>
        <v>13</v>
      </c>
      <c r="AO66" s="41">
        <f t="shared" ref="AO66:AO75" si="120">IF(AN66&gt;= 10,5,0)</f>
        <v>5</v>
      </c>
      <c r="AP66" s="26">
        <v>5</v>
      </c>
      <c r="AQ66" s="63">
        <v>7</v>
      </c>
      <c r="AR66" s="35">
        <f t="shared" ref="AR66:AR75" si="121">SUM(((AP66*2)+AQ66)/3)</f>
        <v>5.666666666666667</v>
      </c>
      <c r="AS66" s="41">
        <f t="shared" ref="AS66:AS75" si="122">IF(AR66&gt;= 10,4,0)</f>
        <v>0</v>
      </c>
      <c r="AT66" s="36">
        <f t="shared" ref="AT66:AT75" si="123">((AX66*3)+(BB66*2))/5</f>
        <v>10.666666666666666</v>
      </c>
      <c r="AU66" s="40">
        <f t="shared" ref="AU66:AU75" si="124">IF(AT66&gt;=10,9,AY66+BC66)</f>
        <v>9</v>
      </c>
      <c r="AV66" s="25">
        <v>12</v>
      </c>
      <c r="AW66" s="56">
        <v>12</v>
      </c>
      <c r="AX66" s="25">
        <f t="shared" ref="AX66:AX75" si="125">SUM(((AV66*2)+AW66)/3)</f>
        <v>12</v>
      </c>
      <c r="AY66" s="41">
        <f t="shared" ref="AY66:AY75" si="126">IF(AX66&gt;= 10,5,0)</f>
        <v>5</v>
      </c>
      <c r="AZ66" s="27">
        <v>7</v>
      </c>
      <c r="BA66" s="61">
        <v>12</v>
      </c>
      <c r="BB66" s="35">
        <f t="shared" ref="BB66:BB75" si="127">SUM(((AZ66*2)+BA66)/3)</f>
        <v>8.6666666666666661</v>
      </c>
      <c r="BC66" s="41">
        <f t="shared" ref="BC66:BC75" si="128">IF(BB66&gt;= 10,4,0)</f>
        <v>0</v>
      </c>
      <c r="BD66" s="36">
        <f t="shared" ref="BD66:BD75" si="129">((BE66*6))/6</f>
        <v>13</v>
      </c>
      <c r="BE66" s="39">
        <v>13</v>
      </c>
      <c r="BF66" s="36">
        <f>((BH66*1)+(BJ66*1))/2</f>
        <v>11.5</v>
      </c>
      <c r="BG66" s="56">
        <v>14.5</v>
      </c>
      <c r="BH66" s="27">
        <f t="shared" ref="BH66:BH75" si="130">BG66</f>
        <v>14.5</v>
      </c>
      <c r="BI66" s="61">
        <v>8.5</v>
      </c>
      <c r="BJ66" s="26">
        <f t="shared" ref="BJ66:BJ75" si="131">BI66</f>
        <v>8.5</v>
      </c>
      <c r="BK66" s="36">
        <f t="shared" ref="BK66:BK75" si="132">(BM66*1)/1</f>
        <v>16</v>
      </c>
      <c r="BL66" s="86">
        <v>16</v>
      </c>
      <c r="BM66" s="73">
        <f t="shared" ref="BM66:BM75" si="133">BL66</f>
        <v>16</v>
      </c>
      <c r="BN66" s="43">
        <f>SUM((AJ66*5)+(AT66*5)+(BD66*6)+(BF66*2)+(BK66*1))/19</f>
        <v>11.614035087719298</v>
      </c>
      <c r="BO66" s="25">
        <f>SUM((AI66*19)+(BN66*19))/38</f>
        <v>11.289473684210526</v>
      </c>
      <c r="BP66" s="27" t="str">
        <f t="shared" si="105"/>
        <v>Admis</v>
      </c>
      <c r="BQ66" s="51"/>
    </row>
    <row r="67" spans="1:69" ht="24.95" customHeight="1">
      <c r="A67" s="48">
        <v>56</v>
      </c>
      <c r="B67" s="95" t="s">
        <v>196</v>
      </c>
      <c r="C67" s="95" t="s">
        <v>197</v>
      </c>
      <c r="D67" s="95" t="s">
        <v>70</v>
      </c>
      <c r="E67" s="46" t="s">
        <v>201</v>
      </c>
      <c r="F67" s="36">
        <f>((I67*3)+(L67*2))/5</f>
        <v>9.1999999999999993</v>
      </c>
      <c r="G67" s="99">
        <v>12.5</v>
      </c>
      <c r="H67" s="56">
        <v>11</v>
      </c>
      <c r="I67" s="35">
        <f t="shared" si="107"/>
        <v>12</v>
      </c>
      <c r="J67" s="101">
        <v>7</v>
      </c>
      <c r="K67" s="26">
        <v>1</v>
      </c>
      <c r="L67" s="35">
        <f t="shared" si="108"/>
        <v>5</v>
      </c>
      <c r="M67" s="36">
        <f>((P67*3)+(S67*2))/5</f>
        <v>9.8166666666666664</v>
      </c>
      <c r="N67" s="25">
        <v>10</v>
      </c>
      <c r="O67" s="56">
        <v>11.75</v>
      </c>
      <c r="P67" s="35">
        <f t="shared" si="109"/>
        <v>10.583333333333334</v>
      </c>
      <c r="Q67" s="99">
        <v>8</v>
      </c>
      <c r="R67" s="27">
        <v>10</v>
      </c>
      <c r="S67" s="35">
        <f t="shared" si="110"/>
        <v>8.6666666666666661</v>
      </c>
      <c r="T67" s="36">
        <f>((V67*2)+(X67*2)+(Z67*2))/6</f>
        <v>9.8333333333333339</v>
      </c>
      <c r="U67" s="107">
        <v>10</v>
      </c>
      <c r="V67" s="99">
        <f t="shared" si="111"/>
        <v>10</v>
      </c>
      <c r="W67" s="107">
        <v>11.5</v>
      </c>
      <c r="X67" s="27">
        <f t="shared" si="112"/>
        <v>11.5</v>
      </c>
      <c r="Y67" s="101">
        <v>8</v>
      </c>
      <c r="Z67" s="101">
        <f t="shared" si="113"/>
        <v>8</v>
      </c>
      <c r="AA67" s="37">
        <f>((AC67*1)+(AE67*1))/2</f>
        <v>9.25</v>
      </c>
      <c r="AB67" s="25">
        <v>11</v>
      </c>
      <c r="AC67" s="25">
        <f t="shared" ref="AC67:AC75" si="134">AB67</f>
        <v>11</v>
      </c>
      <c r="AD67" s="73">
        <v>7.5</v>
      </c>
      <c r="AE67" s="25">
        <f t="shared" si="114"/>
        <v>7.5</v>
      </c>
      <c r="AF67" s="37">
        <f t="shared" si="115"/>
        <v>16</v>
      </c>
      <c r="AG67" s="78">
        <v>16</v>
      </c>
      <c r="AH67" s="28">
        <f t="shared" si="116"/>
        <v>16</v>
      </c>
      <c r="AI67" s="74">
        <f>SUM((F67*5)+(M67*5)+(T67*6)+(AA67*2)+(AF67*1))/19</f>
        <v>9.9254385964912277</v>
      </c>
      <c r="AJ67" s="36">
        <f t="shared" si="117"/>
        <v>8.0333333333333332</v>
      </c>
      <c r="AK67" s="40">
        <f t="shared" si="118"/>
        <v>0</v>
      </c>
      <c r="AL67" s="25">
        <v>8</v>
      </c>
      <c r="AM67" s="56">
        <v>11.5</v>
      </c>
      <c r="AN67" s="35">
        <f t="shared" si="119"/>
        <v>9.1666666666666661</v>
      </c>
      <c r="AO67" s="41">
        <f t="shared" si="120"/>
        <v>0</v>
      </c>
      <c r="AP67" s="26">
        <v>7</v>
      </c>
      <c r="AQ67" s="63">
        <v>5</v>
      </c>
      <c r="AR67" s="35">
        <f t="shared" si="121"/>
        <v>6.333333333333333</v>
      </c>
      <c r="AS67" s="41">
        <f t="shared" si="122"/>
        <v>0</v>
      </c>
      <c r="AT67" s="36">
        <f t="shared" si="123"/>
        <v>10.1</v>
      </c>
      <c r="AU67" s="40">
        <f t="shared" si="124"/>
        <v>9</v>
      </c>
      <c r="AV67" s="25">
        <v>11.5</v>
      </c>
      <c r="AW67" s="56">
        <v>11.5</v>
      </c>
      <c r="AX67" s="25">
        <f t="shared" si="125"/>
        <v>11.5</v>
      </c>
      <c r="AY67" s="41">
        <f t="shared" si="126"/>
        <v>5</v>
      </c>
      <c r="AZ67" s="27">
        <v>6</v>
      </c>
      <c r="BA67" s="61">
        <v>12</v>
      </c>
      <c r="BB67" s="35">
        <f t="shared" si="127"/>
        <v>8</v>
      </c>
      <c r="BC67" s="41">
        <f t="shared" si="128"/>
        <v>0</v>
      </c>
      <c r="BD67" s="36">
        <f t="shared" si="129"/>
        <v>13.5</v>
      </c>
      <c r="BE67" s="39">
        <v>13.5</v>
      </c>
      <c r="BF67" s="36">
        <f>((BH67*1)+(BJ67*1))/2</f>
        <v>10.25</v>
      </c>
      <c r="BG67" s="56">
        <v>11.5</v>
      </c>
      <c r="BH67" s="27">
        <f t="shared" si="130"/>
        <v>11.5</v>
      </c>
      <c r="BI67" s="61">
        <v>9</v>
      </c>
      <c r="BJ67" s="26">
        <f t="shared" si="131"/>
        <v>9</v>
      </c>
      <c r="BK67" s="36">
        <f t="shared" si="132"/>
        <v>10</v>
      </c>
      <c r="BL67" s="86">
        <v>10</v>
      </c>
      <c r="BM67" s="73">
        <f t="shared" si="133"/>
        <v>10</v>
      </c>
      <c r="BN67" s="43">
        <f>SUM((AJ67*5)+(AT67*5)+(BD67*6)+(BF67*2)+(BK67*1))/19</f>
        <v>10.640350877192981</v>
      </c>
      <c r="BO67" s="25">
        <f>SUM((AI67*19)+(BN67*19))/38</f>
        <v>10.282894736842104</v>
      </c>
      <c r="BP67" s="27" t="str">
        <f t="shared" si="105"/>
        <v>Admis</v>
      </c>
      <c r="BQ67" s="88"/>
    </row>
    <row r="68" spans="1:69" ht="24.95" customHeight="1">
      <c r="A68" s="48">
        <v>57</v>
      </c>
      <c r="B68" s="49" t="s">
        <v>198</v>
      </c>
      <c r="C68" s="49" t="s">
        <v>199</v>
      </c>
      <c r="D68" s="49" t="s">
        <v>200</v>
      </c>
      <c r="E68" s="46" t="s">
        <v>201</v>
      </c>
      <c r="F68" s="36">
        <f>((I68*3)+(L68*2))/5</f>
        <v>9.466666666666665</v>
      </c>
      <c r="G68" s="25">
        <v>6</v>
      </c>
      <c r="H68" s="56">
        <v>13</v>
      </c>
      <c r="I68" s="35">
        <f t="shared" si="107"/>
        <v>8.3333333333333339</v>
      </c>
      <c r="J68" s="26">
        <v>10.5</v>
      </c>
      <c r="K68" s="26">
        <v>12.5</v>
      </c>
      <c r="L68" s="35">
        <f t="shared" si="108"/>
        <v>11.166666666666666</v>
      </c>
      <c r="M68" s="36">
        <f>((P68*3)+(S68*2))/5</f>
        <v>12.533333333333335</v>
      </c>
      <c r="N68" s="25">
        <v>12.5</v>
      </c>
      <c r="O68" s="56">
        <v>13</v>
      </c>
      <c r="P68" s="35">
        <f t="shared" si="109"/>
        <v>12.666666666666666</v>
      </c>
      <c r="Q68" s="27">
        <v>12</v>
      </c>
      <c r="R68" s="27">
        <v>13</v>
      </c>
      <c r="S68" s="35">
        <f t="shared" si="110"/>
        <v>12.333333333333334</v>
      </c>
      <c r="T68" s="36">
        <f>((V68*2)+(X68*2)+(Z68*2))/6</f>
        <v>11.5</v>
      </c>
      <c r="U68" s="63">
        <v>13.5</v>
      </c>
      <c r="V68" s="27">
        <f t="shared" si="111"/>
        <v>13.5</v>
      </c>
      <c r="W68" s="63">
        <v>13.5</v>
      </c>
      <c r="X68" s="27">
        <f t="shared" si="112"/>
        <v>13.5</v>
      </c>
      <c r="Y68" s="26">
        <v>7.5</v>
      </c>
      <c r="Z68" s="26">
        <f t="shared" si="113"/>
        <v>7.5</v>
      </c>
      <c r="AA68" s="37">
        <f>((AC68*1)+(AE68*1))/2</f>
        <v>8.5</v>
      </c>
      <c r="AB68" s="25">
        <v>8.5</v>
      </c>
      <c r="AC68" s="25">
        <f t="shared" si="134"/>
        <v>8.5</v>
      </c>
      <c r="AD68" s="73">
        <v>8.5</v>
      </c>
      <c r="AE68" s="25">
        <f t="shared" si="114"/>
        <v>8.5</v>
      </c>
      <c r="AF68" s="37">
        <f t="shared" si="115"/>
        <v>17.5</v>
      </c>
      <c r="AG68" s="78">
        <v>17.5</v>
      </c>
      <c r="AH68" s="28">
        <f t="shared" si="116"/>
        <v>17.5</v>
      </c>
      <c r="AI68" s="74">
        <f>SUM((F68*5)+(M68*5)+(T68*6)+(AA68*2)+(AF68*1))/19</f>
        <v>11.236842105263158</v>
      </c>
      <c r="AJ68" s="36">
        <f t="shared" si="117"/>
        <v>9.7333333333333343</v>
      </c>
      <c r="AK68" s="40">
        <f t="shared" si="118"/>
        <v>5</v>
      </c>
      <c r="AL68" s="25">
        <v>7</v>
      </c>
      <c r="AM68" s="56">
        <v>16</v>
      </c>
      <c r="AN68" s="35">
        <f t="shared" si="119"/>
        <v>10</v>
      </c>
      <c r="AO68" s="41">
        <f t="shared" si="120"/>
        <v>5</v>
      </c>
      <c r="AP68" s="26">
        <v>8</v>
      </c>
      <c r="AQ68" s="63">
        <v>12</v>
      </c>
      <c r="AR68" s="35">
        <f t="shared" si="121"/>
        <v>9.3333333333333339</v>
      </c>
      <c r="AS68" s="41">
        <f t="shared" si="122"/>
        <v>0</v>
      </c>
      <c r="AT68" s="36">
        <f t="shared" si="123"/>
        <v>12.3</v>
      </c>
      <c r="AU68" s="40">
        <f t="shared" si="124"/>
        <v>9</v>
      </c>
      <c r="AV68" s="25">
        <v>14</v>
      </c>
      <c r="AW68" s="56">
        <v>12.5</v>
      </c>
      <c r="AX68" s="25">
        <f t="shared" si="125"/>
        <v>13.5</v>
      </c>
      <c r="AY68" s="41">
        <f t="shared" si="126"/>
        <v>5</v>
      </c>
      <c r="AZ68" s="27">
        <v>9</v>
      </c>
      <c r="BA68" s="61">
        <v>13.5</v>
      </c>
      <c r="BB68" s="35">
        <f t="shared" si="127"/>
        <v>10.5</v>
      </c>
      <c r="BC68" s="41">
        <f t="shared" si="128"/>
        <v>4</v>
      </c>
      <c r="BD68" s="36">
        <f t="shared" si="129"/>
        <v>13.5</v>
      </c>
      <c r="BE68" s="39">
        <v>13.5</v>
      </c>
      <c r="BF68" s="36">
        <f>((BH68*1)+(BJ68*1))/2</f>
        <v>13</v>
      </c>
      <c r="BG68" s="56">
        <v>12</v>
      </c>
      <c r="BH68" s="27">
        <f t="shared" si="130"/>
        <v>12</v>
      </c>
      <c r="BI68" s="61">
        <v>14</v>
      </c>
      <c r="BJ68" s="26">
        <f t="shared" si="131"/>
        <v>14</v>
      </c>
      <c r="BK68" s="36">
        <f t="shared" si="132"/>
        <v>16</v>
      </c>
      <c r="BL68" s="86">
        <v>16</v>
      </c>
      <c r="BM68" s="73">
        <f t="shared" si="133"/>
        <v>16</v>
      </c>
      <c r="BN68" s="43">
        <f>SUM((AJ68*5)+(AT68*5)+(BD68*6)+(BF68*2)+(BK68*1))/19</f>
        <v>12.271929824561404</v>
      </c>
      <c r="BO68" s="25">
        <f>SUM((AI68*19)+(BN68*19))/38</f>
        <v>11.754385964912281</v>
      </c>
      <c r="BP68" s="27" t="s">
        <v>261</v>
      </c>
      <c r="BQ68" s="51" t="s">
        <v>257</v>
      </c>
    </row>
    <row r="69" spans="1:69" ht="24.95" customHeight="1">
      <c r="A69" s="48">
        <v>58</v>
      </c>
      <c r="B69" s="95" t="s">
        <v>202</v>
      </c>
      <c r="C69" s="95" t="s">
        <v>203</v>
      </c>
      <c r="D69" s="95" t="s">
        <v>82</v>
      </c>
      <c r="E69" s="46" t="s">
        <v>218</v>
      </c>
      <c r="F69" s="36">
        <f>((I69*3)+(L69*2))/5</f>
        <v>8.9333333333333336</v>
      </c>
      <c r="G69" s="99">
        <v>8.5</v>
      </c>
      <c r="H69" s="56">
        <v>13</v>
      </c>
      <c r="I69" s="35">
        <f t="shared" si="107"/>
        <v>10</v>
      </c>
      <c r="J69" s="101">
        <v>8</v>
      </c>
      <c r="K69" s="26">
        <v>6</v>
      </c>
      <c r="L69" s="35">
        <f t="shared" si="108"/>
        <v>7.333333333333333</v>
      </c>
      <c r="M69" s="36">
        <f>((P69*3)+(S69*2))/5</f>
        <v>10.866666666666667</v>
      </c>
      <c r="N69" s="25">
        <v>13</v>
      </c>
      <c r="O69" s="56">
        <v>13</v>
      </c>
      <c r="P69" s="35">
        <f t="shared" si="109"/>
        <v>13</v>
      </c>
      <c r="Q69" s="27">
        <v>6.5</v>
      </c>
      <c r="R69" s="27">
        <v>10</v>
      </c>
      <c r="S69" s="35">
        <f t="shared" si="110"/>
        <v>7.666666666666667</v>
      </c>
      <c r="T69" s="36">
        <f>((V69*2)+(X69*2)+(Z69*2))/6</f>
        <v>8.3333333333333339</v>
      </c>
      <c r="U69" s="107">
        <v>10</v>
      </c>
      <c r="V69" s="99">
        <f t="shared" si="111"/>
        <v>10</v>
      </c>
      <c r="W69" s="63">
        <v>4</v>
      </c>
      <c r="X69" s="27">
        <f t="shared" si="112"/>
        <v>4</v>
      </c>
      <c r="Y69" s="101">
        <v>11</v>
      </c>
      <c r="Z69" s="101">
        <f t="shared" si="113"/>
        <v>11</v>
      </c>
      <c r="AA69" s="37">
        <f>((AC69*1)+(AE69*1))/2</f>
        <v>10.25</v>
      </c>
      <c r="AB69" s="25">
        <v>11.5</v>
      </c>
      <c r="AC69" s="25">
        <f t="shared" si="134"/>
        <v>11.5</v>
      </c>
      <c r="AD69" s="105">
        <v>9</v>
      </c>
      <c r="AE69" s="25">
        <f t="shared" si="114"/>
        <v>9</v>
      </c>
      <c r="AF69" s="37">
        <f t="shared" si="115"/>
        <v>18</v>
      </c>
      <c r="AG69" s="78">
        <v>18</v>
      </c>
      <c r="AH69" s="28">
        <f t="shared" si="116"/>
        <v>18</v>
      </c>
      <c r="AI69" s="74">
        <f>SUM((F69*5)+(M69*5)+(T69*6)+(AA69*2)+(AF69*1))/19</f>
        <v>9.8684210526315788</v>
      </c>
      <c r="AJ69" s="36">
        <f t="shared" si="117"/>
        <v>8.5333333333333332</v>
      </c>
      <c r="AK69" s="40">
        <f t="shared" si="118"/>
        <v>5</v>
      </c>
      <c r="AL69" s="25">
        <v>10</v>
      </c>
      <c r="AM69" s="56">
        <v>12</v>
      </c>
      <c r="AN69" s="35">
        <f t="shared" si="119"/>
        <v>10.666666666666666</v>
      </c>
      <c r="AO69" s="41">
        <f t="shared" si="120"/>
        <v>5</v>
      </c>
      <c r="AP69" s="26">
        <v>5</v>
      </c>
      <c r="AQ69" s="63">
        <v>6</v>
      </c>
      <c r="AR69" s="35">
        <f t="shared" si="121"/>
        <v>5.333333333333333</v>
      </c>
      <c r="AS69" s="41">
        <f t="shared" si="122"/>
        <v>0</v>
      </c>
      <c r="AT69" s="36">
        <f t="shared" si="123"/>
        <v>10.1</v>
      </c>
      <c r="AU69" s="40">
        <f t="shared" si="124"/>
        <v>9</v>
      </c>
      <c r="AV69" s="25">
        <v>11.5</v>
      </c>
      <c r="AW69" s="56">
        <v>9.5</v>
      </c>
      <c r="AX69" s="25">
        <f t="shared" si="125"/>
        <v>10.833333333333334</v>
      </c>
      <c r="AY69" s="41">
        <f t="shared" si="126"/>
        <v>5</v>
      </c>
      <c r="AZ69" s="27">
        <v>9</v>
      </c>
      <c r="BA69" s="61">
        <v>9</v>
      </c>
      <c r="BB69" s="35">
        <f t="shared" si="127"/>
        <v>9</v>
      </c>
      <c r="BC69" s="41">
        <f t="shared" si="128"/>
        <v>0</v>
      </c>
      <c r="BD69" s="36">
        <f t="shared" si="129"/>
        <v>12.5</v>
      </c>
      <c r="BE69" s="39">
        <v>12.5</v>
      </c>
      <c r="BF69" s="36">
        <f>((BH69*1)+(BJ69*1))/2</f>
        <v>8.75</v>
      </c>
      <c r="BG69" s="56">
        <v>11.5</v>
      </c>
      <c r="BH69" s="27">
        <f t="shared" si="130"/>
        <v>11.5</v>
      </c>
      <c r="BI69" s="61">
        <v>6</v>
      </c>
      <c r="BJ69" s="26">
        <f t="shared" si="131"/>
        <v>6</v>
      </c>
      <c r="BK69" s="36">
        <f t="shared" si="132"/>
        <v>14</v>
      </c>
      <c r="BL69" s="86">
        <v>14</v>
      </c>
      <c r="BM69" s="73">
        <f t="shared" si="133"/>
        <v>14</v>
      </c>
      <c r="BN69" s="43">
        <f>SUM((AJ69*5)+(AT69*5)+(BD69*6)+(BF69*2)+(BK69*1))/19</f>
        <v>10.508771929824562</v>
      </c>
      <c r="BO69" s="25">
        <f>SUM((AI69*19)+(BN69*19))/38</f>
        <v>10.18859649122807</v>
      </c>
      <c r="BP69" s="27" t="str">
        <f t="shared" si="105"/>
        <v>Admis</v>
      </c>
      <c r="BQ69" s="51"/>
    </row>
    <row r="70" spans="1:69" ht="24.95" customHeight="1">
      <c r="A70" s="48">
        <v>59</v>
      </c>
      <c r="B70" s="45" t="s">
        <v>24</v>
      </c>
      <c r="C70" s="45" t="s">
        <v>25</v>
      </c>
      <c r="D70" s="45" t="s">
        <v>26</v>
      </c>
      <c r="E70" s="46" t="s">
        <v>218</v>
      </c>
      <c r="F70" s="36">
        <f>((I70*3)+(L70*2))/5</f>
        <v>8.2666666666666675</v>
      </c>
      <c r="G70" s="99">
        <v>9</v>
      </c>
      <c r="H70" s="56">
        <v>12</v>
      </c>
      <c r="I70" s="35">
        <f t="shared" si="107"/>
        <v>10</v>
      </c>
      <c r="J70" s="101">
        <v>8</v>
      </c>
      <c r="K70" s="26">
        <v>1</v>
      </c>
      <c r="L70" s="35">
        <f t="shared" si="108"/>
        <v>5.666666666666667</v>
      </c>
      <c r="M70" s="36">
        <f>((P70*3)+(S70*2))/5</f>
        <v>9.6333333333333346</v>
      </c>
      <c r="N70" s="25">
        <v>10</v>
      </c>
      <c r="O70" s="56">
        <v>11.5</v>
      </c>
      <c r="P70" s="35">
        <f t="shared" si="109"/>
        <v>10.5</v>
      </c>
      <c r="Q70" s="27">
        <v>8</v>
      </c>
      <c r="R70" s="27">
        <v>9</v>
      </c>
      <c r="S70" s="35">
        <f t="shared" si="110"/>
        <v>8.3333333333333339</v>
      </c>
      <c r="T70" s="36">
        <f>((V70*2)+(X70*2)+(Z70*2))/6</f>
        <v>8.8333333333333339</v>
      </c>
      <c r="U70" s="63">
        <v>9</v>
      </c>
      <c r="V70" s="27">
        <f t="shared" si="111"/>
        <v>9</v>
      </c>
      <c r="W70" s="107">
        <v>11</v>
      </c>
      <c r="X70" s="27">
        <f t="shared" si="112"/>
        <v>11</v>
      </c>
      <c r="Y70" s="101">
        <v>6.5</v>
      </c>
      <c r="Z70" s="101">
        <f t="shared" si="113"/>
        <v>6.5</v>
      </c>
      <c r="AA70" s="37">
        <f>((AC70*1)+(AE70*1))/2</f>
        <v>8</v>
      </c>
      <c r="AB70" s="25">
        <v>11</v>
      </c>
      <c r="AC70" s="25">
        <f t="shared" si="134"/>
        <v>11</v>
      </c>
      <c r="AD70" s="73">
        <v>5</v>
      </c>
      <c r="AE70" s="25">
        <f t="shared" si="114"/>
        <v>5</v>
      </c>
      <c r="AF70" s="37">
        <f t="shared" si="115"/>
        <v>16.5</v>
      </c>
      <c r="AG70" s="78">
        <v>16.5</v>
      </c>
      <c r="AH70" s="28">
        <f t="shared" si="116"/>
        <v>16.5</v>
      </c>
      <c r="AI70" s="74">
        <f>SUM((F70*5)+(M70*5)+(T70*6)+(AA70*2)+(AF70*1))/19</f>
        <v>9.2105263157894743</v>
      </c>
      <c r="AJ70" s="36">
        <f t="shared" si="117"/>
        <v>8.1333333333333329</v>
      </c>
      <c r="AK70" s="40">
        <f t="shared" si="118"/>
        <v>0</v>
      </c>
      <c r="AL70" s="25">
        <v>7.5</v>
      </c>
      <c r="AM70" s="56">
        <v>12</v>
      </c>
      <c r="AN70" s="35">
        <f t="shared" si="119"/>
        <v>9</v>
      </c>
      <c r="AO70" s="41">
        <f t="shared" si="120"/>
        <v>0</v>
      </c>
      <c r="AP70" s="26">
        <v>7</v>
      </c>
      <c r="AQ70" s="63">
        <v>6.5</v>
      </c>
      <c r="AR70" s="35">
        <f t="shared" si="121"/>
        <v>6.833333333333333</v>
      </c>
      <c r="AS70" s="41">
        <f t="shared" si="122"/>
        <v>0</v>
      </c>
      <c r="AT70" s="36">
        <f t="shared" si="123"/>
        <v>9.1</v>
      </c>
      <c r="AU70" s="40">
        <f t="shared" si="124"/>
        <v>5</v>
      </c>
      <c r="AV70" s="25">
        <v>11.5</v>
      </c>
      <c r="AW70" s="56">
        <v>10.5</v>
      </c>
      <c r="AX70" s="25">
        <f t="shared" si="125"/>
        <v>11.166666666666666</v>
      </c>
      <c r="AY70" s="41">
        <f t="shared" si="126"/>
        <v>5</v>
      </c>
      <c r="AZ70" s="27">
        <v>4</v>
      </c>
      <c r="BA70" s="61">
        <v>10</v>
      </c>
      <c r="BB70" s="35">
        <f t="shared" si="127"/>
        <v>6</v>
      </c>
      <c r="BC70" s="41">
        <f t="shared" si="128"/>
        <v>0</v>
      </c>
      <c r="BD70" s="36">
        <f t="shared" si="129"/>
        <v>13.5</v>
      </c>
      <c r="BE70" s="39">
        <v>13.5</v>
      </c>
      <c r="BF70" s="36">
        <f>((BH70*1)+(BJ70*1))/2</f>
        <v>9</v>
      </c>
      <c r="BG70" s="56">
        <v>13.5</v>
      </c>
      <c r="BH70" s="27">
        <f t="shared" si="130"/>
        <v>13.5</v>
      </c>
      <c r="BI70" s="61">
        <v>4.5</v>
      </c>
      <c r="BJ70" s="26">
        <f t="shared" si="131"/>
        <v>4.5</v>
      </c>
      <c r="BK70" s="36">
        <f t="shared" si="132"/>
        <v>12.25</v>
      </c>
      <c r="BL70" s="86">
        <v>12.25</v>
      </c>
      <c r="BM70" s="73">
        <f t="shared" si="133"/>
        <v>12.25</v>
      </c>
      <c r="BN70" s="43">
        <f>SUM((AJ70*5)+(AT70*5)+(BD70*6)+(BF70*2)+(BK70*1))/19</f>
        <v>10.390350877192981</v>
      </c>
      <c r="BO70" s="25">
        <f>SUM((AI70*19)+(BN70*19))/38</f>
        <v>9.8004385964912277</v>
      </c>
      <c r="BP70" s="27" t="str">
        <f t="shared" si="105"/>
        <v>Ajourné</v>
      </c>
      <c r="BQ70" s="54"/>
    </row>
    <row r="71" spans="1:69" ht="24.95" customHeight="1">
      <c r="A71" s="48">
        <v>60</v>
      </c>
      <c r="B71" s="49" t="s">
        <v>205</v>
      </c>
      <c r="C71" s="49" t="s">
        <v>206</v>
      </c>
      <c r="D71" s="49" t="s">
        <v>207</v>
      </c>
      <c r="E71" s="46" t="s">
        <v>218</v>
      </c>
      <c r="F71" s="36">
        <f>((I71*3)+(L71*2))/5</f>
        <v>9.2666666666666657</v>
      </c>
      <c r="G71" s="25">
        <v>8</v>
      </c>
      <c r="H71" s="56">
        <v>12</v>
      </c>
      <c r="I71" s="35">
        <f t="shared" si="107"/>
        <v>9.3333333333333339</v>
      </c>
      <c r="J71" s="101">
        <v>10</v>
      </c>
      <c r="K71" s="26">
        <v>7.5</v>
      </c>
      <c r="L71" s="35">
        <f t="shared" si="108"/>
        <v>9.1666666666666661</v>
      </c>
      <c r="M71" s="36">
        <f>((P71*3)+(S71*2))/5</f>
        <v>10.333333333333334</v>
      </c>
      <c r="N71" s="25">
        <v>11</v>
      </c>
      <c r="O71" s="56">
        <v>11</v>
      </c>
      <c r="P71" s="35">
        <f t="shared" si="109"/>
        <v>11</v>
      </c>
      <c r="Q71" s="27">
        <v>9</v>
      </c>
      <c r="R71" s="27">
        <v>10</v>
      </c>
      <c r="S71" s="35">
        <f t="shared" si="110"/>
        <v>9.3333333333333339</v>
      </c>
      <c r="T71" s="36">
        <f>((V71*2)+(X71*2)+(Z71*2))/6</f>
        <v>9.8333333333333339</v>
      </c>
      <c r="U71" s="63">
        <v>11</v>
      </c>
      <c r="V71" s="27">
        <f t="shared" si="111"/>
        <v>11</v>
      </c>
      <c r="W71" s="107">
        <v>12</v>
      </c>
      <c r="X71" s="27">
        <f t="shared" si="112"/>
        <v>12</v>
      </c>
      <c r="Y71" s="26">
        <v>6.5</v>
      </c>
      <c r="Z71" s="26">
        <f t="shared" si="113"/>
        <v>6.5</v>
      </c>
      <c r="AA71" s="37">
        <f>((AC71*1)+(AE71*1))/2</f>
        <v>7.5</v>
      </c>
      <c r="AB71" s="99">
        <v>6</v>
      </c>
      <c r="AC71" s="25">
        <f t="shared" si="134"/>
        <v>6</v>
      </c>
      <c r="AD71" s="73">
        <v>9</v>
      </c>
      <c r="AE71" s="25">
        <f t="shared" si="114"/>
        <v>9</v>
      </c>
      <c r="AF71" s="37">
        <f t="shared" si="115"/>
        <v>17.5</v>
      </c>
      <c r="AG71" s="78">
        <v>17.5</v>
      </c>
      <c r="AH71" s="28">
        <f t="shared" si="116"/>
        <v>17.5</v>
      </c>
      <c r="AI71" s="74">
        <f>SUM((F71*5)+(M71*5)+(T71*6)+(AA71*2)+(AF71*1))/19</f>
        <v>9.973684210526315</v>
      </c>
      <c r="AJ71" s="36">
        <f t="shared" si="117"/>
        <v>8.1</v>
      </c>
      <c r="AK71" s="40">
        <f t="shared" si="118"/>
        <v>0</v>
      </c>
      <c r="AL71" s="25">
        <v>7</v>
      </c>
      <c r="AM71" s="56">
        <v>12.5</v>
      </c>
      <c r="AN71" s="35">
        <f t="shared" si="119"/>
        <v>8.8333333333333339</v>
      </c>
      <c r="AO71" s="41">
        <f t="shared" si="120"/>
        <v>0</v>
      </c>
      <c r="AP71" s="26">
        <v>8</v>
      </c>
      <c r="AQ71" s="63">
        <v>5</v>
      </c>
      <c r="AR71" s="35">
        <f t="shared" si="121"/>
        <v>7</v>
      </c>
      <c r="AS71" s="41">
        <f t="shared" si="122"/>
        <v>0</v>
      </c>
      <c r="AT71" s="36">
        <f t="shared" si="123"/>
        <v>10.15</v>
      </c>
      <c r="AU71" s="40">
        <f t="shared" si="124"/>
        <v>9</v>
      </c>
      <c r="AV71" s="25">
        <v>11</v>
      </c>
      <c r="AW71" s="56">
        <v>8.75</v>
      </c>
      <c r="AX71" s="25">
        <f t="shared" si="125"/>
        <v>10.25</v>
      </c>
      <c r="AY71" s="41">
        <f t="shared" si="126"/>
        <v>5</v>
      </c>
      <c r="AZ71" s="27">
        <v>10</v>
      </c>
      <c r="BA71" s="61">
        <v>10</v>
      </c>
      <c r="BB71" s="35">
        <f t="shared" si="127"/>
        <v>10</v>
      </c>
      <c r="BC71" s="41">
        <f t="shared" si="128"/>
        <v>4</v>
      </c>
      <c r="BD71" s="36">
        <f t="shared" si="129"/>
        <v>13.5</v>
      </c>
      <c r="BE71" s="39">
        <v>13.5</v>
      </c>
      <c r="BF71" s="36">
        <f>((BH71*1)+(BJ71*1))/2</f>
        <v>9</v>
      </c>
      <c r="BG71" s="56">
        <v>14</v>
      </c>
      <c r="BH71" s="27">
        <f t="shared" si="130"/>
        <v>14</v>
      </c>
      <c r="BI71" s="61">
        <v>4</v>
      </c>
      <c r="BJ71" s="26">
        <f t="shared" si="131"/>
        <v>4</v>
      </c>
      <c r="BK71" s="36">
        <f t="shared" si="132"/>
        <v>10.5</v>
      </c>
      <c r="BL71" s="86">
        <v>10.5</v>
      </c>
      <c r="BM71" s="73">
        <f t="shared" si="133"/>
        <v>10.5</v>
      </c>
      <c r="BN71" s="43">
        <f>SUM((AJ71*5)+(AT71*5)+(BD71*6)+(BF71*2)+(BK71*1))/19</f>
        <v>10.565789473684211</v>
      </c>
      <c r="BO71" s="25">
        <f>SUM((AI71*19)+(BN71*19))/38</f>
        <v>10.269736842105264</v>
      </c>
      <c r="BP71" s="27" t="str">
        <f t="shared" si="105"/>
        <v>Admis</v>
      </c>
      <c r="BQ71" s="51" t="s">
        <v>257</v>
      </c>
    </row>
    <row r="72" spans="1:69" ht="24.95" customHeight="1">
      <c r="A72" s="48">
        <v>61</v>
      </c>
      <c r="B72" s="49" t="s">
        <v>208</v>
      </c>
      <c r="C72" s="49" t="s">
        <v>209</v>
      </c>
      <c r="D72" s="49" t="s">
        <v>210</v>
      </c>
      <c r="E72" s="46" t="s">
        <v>218</v>
      </c>
      <c r="F72" s="36">
        <f>((I72*3)+(L72*2))/5</f>
        <v>9</v>
      </c>
      <c r="G72" s="25">
        <v>8.5</v>
      </c>
      <c r="H72" s="56">
        <v>15</v>
      </c>
      <c r="I72" s="35">
        <f t="shared" si="107"/>
        <v>10.666666666666666</v>
      </c>
      <c r="J72" s="26">
        <v>5</v>
      </c>
      <c r="K72" s="26">
        <v>9.5</v>
      </c>
      <c r="L72" s="35">
        <f t="shared" si="108"/>
        <v>6.5</v>
      </c>
      <c r="M72" s="36">
        <f>((P72*3)+(S72*2))/5</f>
        <v>10.733333333333333</v>
      </c>
      <c r="N72" s="25">
        <v>13</v>
      </c>
      <c r="O72" s="56">
        <v>13</v>
      </c>
      <c r="P72" s="35">
        <f t="shared" si="109"/>
        <v>13</v>
      </c>
      <c r="Q72" s="27">
        <v>6</v>
      </c>
      <c r="R72" s="27">
        <v>10</v>
      </c>
      <c r="S72" s="35">
        <f t="shared" si="110"/>
        <v>7.333333333333333</v>
      </c>
      <c r="T72" s="36">
        <f>((V72*2)+(X72*2)+(Z72*2))/6</f>
        <v>7.833333333333333</v>
      </c>
      <c r="U72" s="63">
        <v>14</v>
      </c>
      <c r="V72" s="27">
        <f t="shared" si="111"/>
        <v>14</v>
      </c>
      <c r="W72" s="63">
        <v>6</v>
      </c>
      <c r="X72" s="27">
        <f t="shared" si="112"/>
        <v>6</v>
      </c>
      <c r="Y72" s="26">
        <v>3.5</v>
      </c>
      <c r="Z72" s="26">
        <f t="shared" si="113"/>
        <v>3.5</v>
      </c>
      <c r="AA72" s="37">
        <f>((AC72*1)+(AE72*1))/2</f>
        <v>10</v>
      </c>
      <c r="AB72" s="25">
        <v>11</v>
      </c>
      <c r="AC72" s="25">
        <f t="shared" si="134"/>
        <v>11</v>
      </c>
      <c r="AD72" s="73">
        <v>9</v>
      </c>
      <c r="AE72" s="25">
        <f t="shared" si="114"/>
        <v>9</v>
      </c>
      <c r="AF72" s="37">
        <f t="shared" si="115"/>
        <v>15</v>
      </c>
      <c r="AG72" s="78">
        <v>15</v>
      </c>
      <c r="AH72" s="28">
        <f t="shared" si="116"/>
        <v>15</v>
      </c>
      <c r="AI72" s="74">
        <f>SUM((F72*5)+(M72*5)+(T72*6)+(AA72*2)+(AF72*1))/19</f>
        <v>9.5087719298245617</v>
      </c>
      <c r="AJ72" s="36">
        <f t="shared" si="117"/>
        <v>10.433333333333334</v>
      </c>
      <c r="AK72" s="40">
        <f t="shared" si="118"/>
        <v>9</v>
      </c>
      <c r="AL72" s="25">
        <v>11.5</v>
      </c>
      <c r="AM72" s="56">
        <v>13.5</v>
      </c>
      <c r="AN72" s="35">
        <f t="shared" si="119"/>
        <v>12.166666666666666</v>
      </c>
      <c r="AO72" s="41">
        <f t="shared" si="120"/>
        <v>5</v>
      </c>
      <c r="AP72" s="26">
        <v>7</v>
      </c>
      <c r="AQ72" s="63">
        <v>9.5</v>
      </c>
      <c r="AR72" s="35">
        <f t="shared" si="121"/>
        <v>7.833333333333333</v>
      </c>
      <c r="AS72" s="41">
        <f t="shared" si="122"/>
        <v>0</v>
      </c>
      <c r="AT72" s="36">
        <f t="shared" si="123"/>
        <v>9.9333333333333336</v>
      </c>
      <c r="AU72" s="40">
        <f t="shared" si="124"/>
        <v>5</v>
      </c>
      <c r="AV72" s="25">
        <v>13</v>
      </c>
      <c r="AW72" s="56">
        <v>9</v>
      </c>
      <c r="AX72" s="25">
        <f t="shared" si="125"/>
        <v>11.666666666666666</v>
      </c>
      <c r="AY72" s="41">
        <f t="shared" si="126"/>
        <v>5</v>
      </c>
      <c r="AZ72" s="27">
        <v>6</v>
      </c>
      <c r="BA72" s="61">
        <v>10</v>
      </c>
      <c r="BB72" s="35">
        <f t="shared" si="127"/>
        <v>7.333333333333333</v>
      </c>
      <c r="BC72" s="41">
        <f t="shared" si="128"/>
        <v>0</v>
      </c>
      <c r="BD72" s="36">
        <f t="shared" si="129"/>
        <v>13.5</v>
      </c>
      <c r="BE72" s="39">
        <v>13.5</v>
      </c>
      <c r="BF72" s="36">
        <f>((BH72*1)+(BJ72*1))/2</f>
        <v>9.25</v>
      </c>
      <c r="BG72" s="56">
        <v>12.5</v>
      </c>
      <c r="BH72" s="27">
        <f t="shared" si="130"/>
        <v>12.5</v>
      </c>
      <c r="BI72" s="61">
        <v>6</v>
      </c>
      <c r="BJ72" s="26">
        <f t="shared" si="131"/>
        <v>6</v>
      </c>
      <c r="BK72" s="36">
        <f t="shared" si="132"/>
        <v>12.5</v>
      </c>
      <c r="BL72" s="86">
        <v>12.5</v>
      </c>
      <c r="BM72" s="73">
        <f t="shared" si="133"/>
        <v>12.5</v>
      </c>
      <c r="BN72" s="43">
        <f>SUM((AJ72*5)+(AT72*5)+(BD72*6)+(BF72*2)+(BK72*1))/19</f>
        <v>11.254385964912281</v>
      </c>
      <c r="BO72" s="25">
        <f>SUM((AI72*19)+(BN72*19))/38</f>
        <v>10.381578947368421</v>
      </c>
      <c r="BP72" s="27" t="s">
        <v>261</v>
      </c>
      <c r="BQ72" s="51" t="s">
        <v>257</v>
      </c>
    </row>
    <row r="73" spans="1:69" ht="24.95" customHeight="1">
      <c r="A73" s="48">
        <v>62</v>
      </c>
      <c r="B73" s="49" t="s">
        <v>211</v>
      </c>
      <c r="C73" s="49" t="s">
        <v>212</v>
      </c>
      <c r="D73" s="49" t="s">
        <v>213</v>
      </c>
      <c r="E73" s="46" t="s">
        <v>218</v>
      </c>
      <c r="F73" s="36">
        <f>((I73*3)+(L73*2))/5</f>
        <v>11.2</v>
      </c>
      <c r="G73" s="99">
        <v>11.5</v>
      </c>
      <c r="H73" s="56">
        <v>13</v>
      </c>
      <c r="I73" s="35">
        <f t="shared" si="107"/>
        <v>12</v>
      </c>
      <c r="J73" s="26">
        <v>9</v>
      </c>
      <c r="K73" s="26">
        <v>12</v>
      </c>
      <c r="L73" s="35">
        <f t="shared" si="108"/>
        <v>10</v>
      </c>
      <c r="M73" s="36">
        <f>((P73*3)+(S73*2))/5</f>
        <v>7.5333333333333332</v>
      </c>
      <c r="N73" s="25">
        <v>10</v>
      </c>
      <c r="O73" s="56">
        <v>11</v>
      </c>
      <c r="P73" s="35">
        <f t="shared" si="109"/>
        <v>10.333333333333334</v>
      </c>
      <c r="Q73" s="27">
        <v>5</v>
      </c>
      <c r="R73" s="27">
        <v>0</v>
      </c>
      <c r="S73" s="35">
        <f t="shared" si="110"/>
        <v>3.3333333333333335</v>
      </c>
      <c r="T73" s="36">
        <f>((V73*2)+(X73*2)+(Z73*2))/6</f>
        <v>9.1666666666666661</v>
      </c>
      <c r="U73" s="107">
        <v>10</v>
      </c>
      <c r="V73" s="99">
        <f t="shared" si="111"/>
        <v>10</v>
      </c>
      <c r="W73" s="107">
        <v>12</v>
      </c>
      <c r="X73" s="27">
        <f t="shared" si="112"/>
        <v>12</v>
      </c>
      <c r="Y73" s="26">
        <v>5.5</v>
      </c>
      <c r="Z73" s="26">
        <f t="shared" si="113"/>
        <v>5.5</v>
      </c>
      <c r="AA73" s="37">
        <f>((AC73*1)+(AE73*1))/2</f>
        <v>8.5</v>
      </c>
      <c r="AB73" s="25">
        <v>8</v>
      </c>
      <c r="AC73" s="25">
        <f t="shared" si="134"/>
        <v>8</v>
      </c>
      <c r="AD73" s="73">
        <v>9</v>
      </c>
      <c r="AE73" s="25">
        <f t="shared" si="114"/>
        <v>9</v>
      </c>
      <c r="AF73" s="37">
        <f t="shared" si="115"/>
        <v>15</v>
      </c>
      <c r="AG73" s="78">
        <v>15</v>
      </c>
      <c r="AH73" s="28">
        <f t="shared" si="116"/>
        <v>15</v>
      </c>
      <c r="AI73" s="74">
        <f>SUM((F73*5)+(M73*5)+(T73*6)+(AA73*2)+(AF73*1))/19</f>
        <v>9.5087719298245617</v>
      </c>
      <c r="AJ73" s="36">
        <f t="shared" si="117"/>
        <v>10.733333333333334</v>
      </c>
      <c r="AK73" s="40">
        <f t="shared" si="118"/>
        <v>9</v>
      </c>
      <c r="AL73" s="25">
        <v>11.5</v>
      </c>
      <c r="AM73" s="56">
        <v>11</v>
      </c>
      <c r="AN73" s="35">
        <f t="shared" si="119"/>
        <v>11.333333333333334</v>
      </c>
      <c r="AO73" s="41">
        <f t="shared" si="120"/>
        <v>5</v>
      </c>
      <c r="AP73" s="26">
        <v>9</v>
      </c>
      <c r="AQ73" s="63">
        <v>11.5</v>
      </c>
      <c r="AR73" s="35">
        <f t="shared" si="121"/>
        <v>9.8333333333333339</v>
      </c>
      <c r="AS73" s="41">
        <f t="shared" si="122"/>
        <v>0</v>
      </c>
      <c r="AT73" s="36">
        <f t="shared" si="123"/>
        <v>9.8333333333333339</v>
      </c>
      <c r="AU73" s="40">
        <f t="shared" si="124"/>
        <v>5</v>
      </c>
      <c r="AV73" s="25">
        <v>12</v>
      </c>
      <c r="AW73" s="56">
        <v>8.5</v>
      </c>
      <c r="AX73" s="25">
        <f t="shared" si="125"/>
        <v>10.833333333333334</v>
      </c>
      <c r="AY73" s="41">
        <f t="shared" si="126"/>
        <v>5</v>
      </c>
      <c r="AZ73" s="27">
        <v>8</v>
      </c>
      <c r="BA73" s="61">
        <v>9</v>
      </c>
      <c r="BB73" s="35">
        <f t="shared" si="127"/>
        <v>8.3333333333333339</v>
      </c>
      <c r="BC73" s="41">
        <f t="shared" si="128"/>
        <v>0</v>
      </c>
      <c r="BD73" s="36">
        <f t="shared" si="129"/>
        <v>12.5</v>
      </c>
      <c r="BE73" s="39">
        <v>12.5</v>
      </c>
      <c r="BF73" s="36">
        <f>((BH73*1)+(BJ73*1))/2</f>
        <v>8.5</v>
      </c>
      <c r="BG73" s="56">
        <v>13</v>
      </c>
      <c r="BH73" s="27">
        <f t="shared" si="130"/>
        <v>13</v>
      </c>
      <c r="BI73" s="61">
        <v>4</v>
      </c>
      <c r="BJ73" s="26">
        <f t="shared" si="131"/>
        <v>4</v>
      </c>
      <c r="BK73" s="36">
        <f t="shared" si="132"/>
        <v>11.5</v>
      </c>
      <c r="BL73" s="86">
        <v>11.5</v>
      </c>
      <c r="BM73" s="73">
        <f t="shared" si="133"/>
        <v>11.5</v>
      </c>
      <c r="BN73" s="43">
        <f>SUM((AJ73*5)+(AT73*5)+(BD73*6)+(BF73*2)+(BK73*1))/19</f>
        <v>10.859649122807019</v>
      </c>
      <c r="BO73" s="25">
        <f>SUM((AI73*19)+(BN73*19))/38</f>
        <v>10.184210526315791</v>
      </c>
      <c r="BP73" s="27" t="str">
        <f t="shared" si="105"/>
        <v>Admis</v>
      </c>
      <c r="BQ73" s="51" t="s">
        <v>257</v>
      </c>
    </row>
    <row r="74" spans="1:69" ht="24.95" customHeight="1">
      <c r="A74" s="48">
        <v>63</v>
      </c>
      <c r="B74" s="95" t="s">
        <v>214</v>
      </c>
      <c r="C74" s="95" t="s">
        <v>215</v>
      </c>
      <c r="D74" s="95" t="s">
        <v>204</v>
      </c>
      <c r="E74" s="46" t="s">
        <v>218</v>
      </c>
      <c r="F74" s="36">
        <f>((I74*3)+(L74*2))/5</f>
        <v>9.3333333333333321</v>
      </c>
      <c r="G74" s="25">
        <v>10</v>
      </c>
      <c r="H74" s="56">
        <v>14</v>
      </c>
      <c r="I74" s="35">
        <f t="shared" si="107"/>
        <v>11.333333333333334</v>
      </c>
      <c r="J74" s="26">
        <v>5</v>
      </c>
      <c r="K74" s="26">
        <v>9</v>
      </c>
      <c r="L74" s="35">
        <f t="shared" si="108"/>
        <v>6.333333333333333</v>
      </c>
      <c r="M74" s="36">
        <f>((P74*3)+(S74*2))/5</f>
        <v>11.75</v>
      </c>
      <c r="N74" s="25">
        <v>13.5</v>
      </c>
      <c r="O74" s="56">
        <v>11.75</v>
      </c>
      <c r="P74" s="35">
        <f t="shared" si="109"/>
        <v>12.916666666666666</v>
      </c>
      <c r="Q74" s="27">
        <v>10</v>
      </c>
      <c r="R74" s="27">
        <v>10</v>
      </c>
      <c r="S74" s="35">
        <f t="shared" si="110"/>
        <v>10</v>
      </c>
      <c r="T74" s="36">
        <f>((V74*2)+(X74*2)+(Z74*2))/6</f>
        <v>8</v>
      </c>
      <c r="U74" s="63">
        <v>5</v>
      </c>
      <c r="V74" s="27">
        <f t="shared" si="111"/>
        <v>5</v>
      </c>
      <c r="W74" s="63">
        <v>10</v>
      </c>
      <c r="X74" s="27">
        <f t="shared" si="112"/>
        <v>10</v>
      </c>
      <c r="Y74" s="26">
        <v>9</v>
      </c>
      <c r="Z74" s="26">
        <f t="shared" si="113"/>
        <v>9</v>
      </c>
      <c r="AA74" s="37">
        <f>((AC74*1)+(AE74*1))/2</f>
        <v>11.75</v>
      </c>
      <c r="AB74" s="25">
        <v>14.5</v>
      </c>
      <c r="AC74" s="25">
        <f t="shared" si="134"/>
        <v>14.5</v>
      </c>
      <c r="AD74" s="73">
        <v>9</v>
      </c>
      <c r="AE74" s="25">
        <f t="shared" si="114"/>
        <v>9</v>
      </c>
      <c r="AF74" s="37">
        <f t="shared" si="115"/>
        <v>15.5</v>
      </c>
      <c r="AG74" s="78">
        <v>15.5</v>
      </c>
      <c r="AH74" s="28">
        <f t="shared" si="116"/>
        <v>15.5</v>
      </c>
      <c r="AI74" s="74">
        <f>SUM((F74*5)+(M74*5)+(T74*6)+(AA74*2)+(AF74*1))/19</f>
        <v>10.12719298245614</v>
      </c>
      <c r="AJ74" s="36">
        <f t="shared" si="117"/>
        <v>9.6333333333333329</v>
      </c>
      <c r="AK74" s="40">
        <f t="shared" si="118"/>
        <v>5</v>
      </c>
      <c r="AL74" s="25">
        <v>11</v>
      </c>
      <c r="AM74" s="56">
        <v>14.5</v>
      </c>
      <c r="AN74" s="35">
        <f t="shared" si="119"/>
        <v>12.166666666666666</v>
      </c>
      <c r="AO74" s="41">
        <f t="shared" si="120"/>
        <v>5</v>
      </c>
      <c r="AP74" s="26">
        <v>5</v>
      </c>
      <c r="AQ74" s="63">
        <v>7.5</v>
      </c>
      <c r="AR74" s="35">
        <f t="shared" si="121"/>
        <v>5.833333333333333</v>
      </c>
      <c r="AS74" s="41">
        <f t="shared" si="122"/>
        <v>0</v>
      </c>
      <c r="AT74" s="36">
        <f t="shared" si="123"/>
        <v>10.766666666666666</v>
      </c>
      <c r="AU74" s="40">
        <f t="shared" si="124"/>
        <v>9</v>
      </c>
      <c r="AV74" s="25">
        <v>12</v>
      </c>
      <c r="AW74" s="56">
        <v>10.5</v>
      </c>
      <c r="AX74" s="25">
        <f t="shared" si="125"/>
        <v>11.5</v>
      </c>
      <c r="AY74" s="41">
        <f t="shared" si="126"/>
        <v>5</v>
      </c>
      <c r="AZ74" s="27">
        <v>10</v>
      </c>
      <c r="BA74" s="61">
        <v>9</v>
      </c>
      <c r="BB74" s="35">
        <f t="shared" si="127"/>
        <v>9.6666666666666661</v>
      </c>
      <c r="BC74" s="41">
        <f t="shared" si="128"/>
        <v>0</v>
      </c>
      <c r="BD74" s="36">
        <f t="shared" si="129"/>
        <v>13</v>
      </c>
      <c r="BE74" s="39">
        <v>13</v>
      </c>
      <c r="BF74" s="36">
        <f>((BH74*1)+(BJ74*1))/2</f>
        <v>7.5</v>
      </c>
      <c r="BG74" s="56">
        <v>8</v>
      </c>
      <c r="BH74" s="27">
        <f t="shared" si="130"/>
        <v>8</v>
      </c>
      <c r="BI74" s="61">
        <v>7</v>
      </c>
      <c r="BJ74" s="26">
        <f t="shared" si="131"/>
        <v>7</v>
      </c>
      <c r="BK74" s="36">
        <f t="shared" si="132"/>
        <v>10</v>
      </c>
      <c r="BL74" s="86">
        <v>10</v>
      </c>
      <c r="BM74" s="73">
        <f t="shared" si="133"/>
        <v>10</v>
      </c>
      <c r="BN74" s="43">
        <f>SUM((AJ74*5)+(AT74*5)+(BD74*6)+(BF74*2)+(BK74*1))/19</f>
        <v>10.789473684210526</v>
      </c>
      <c r="BO74" s="25">
        <f>SUM((AI74*19)+(BN74*19))/38</f>
        <v>10.458333333333332</v>
      </c>
      <c r="BP74" s="27" t="str">
        <f t="shared" si="105"/>
        <v>Admis</v>
      </c>
      <c r="BQ74" s="51"/>
    </row>
    <row r="75" spans="1:69" ht="24.95" customHeight="1">
      <c r="A75" s="48">
        <v>64</v>
      </c>
      <c r="B75" s="95" t="s">
        <v>217</v>
      </c>
      <c r="C75" s="95" t="s">
        <v>216</v>
      </c>
      <c r="D75" s="95" t="s">
        <v>58</v>
      </c>
      <c r="E75" s="46" t="s">
        <v>218</v>
      </c>
      <c r="F75" s="36">
        <f>((I75*3)+(L75*2))/5</f>
        <v>9.5</v>
      </c>
      <c r="G75" s="25">
        <v>11</v>
      </c>
      <c r="H75" s="56">
        <v>13.5</v>
      </c>
      <c r="I75" s="35">
        <f t="shared" si="107"/>
        <v>11.833333333333334</v>
      </c>
      <c r="J75" s="26">
        <v>5.5</v>
      </c>
      <c r="K75" s="26">
        <v>7</v>
      </c>
      <c r="L75" s="35">
        <f t="shared" si="108"/>
        <v>6</v>
      </c>
      <c r="M75" s="36">
        <f>((P75*3)+(S75*2))/5</f>
        <v>10.033333333333335</v>
      </c>
      <c r="N75" s="25">
        <v>10</v>
      </c>
      <c r="O75" s="56">
        <v>11.5</v>
      </c>
      <c r="P75" s="35">
        <f t="shared" si="109"/>
        <v>10.5</v>
      </c>
      <c r="Q75" s="27">
        <v>9</v>
      </c>
      <c r="R75" s="27">
        <v>10</v>
      </c>
      <c r="S75" s="35">
        <f t="shared" si="110"/>
        <v>9.3333333333333339</v>
      </c>
      <c r="T75" s="36">
        <f>((V75*2)+(X75*2)+(Z75*2))/6</f>
        <v>10.333333333333334</v>
      </c>
      <c r="U75" s="63">
        <v>13</v>
      </c>
      <c r="V75" s="27">
        <f t="shared" si="111"/>
        <v>13</v>
      </c>
      <c r="W75" s="107">
        <v>11</v>
      </c>
      <c r="X75" s="27">
        <f t="shared" si="112"/>
        <v>11</v>
      </c>
      <c r="Y75" s="101">
        <v>7</v>
      </c>
      <c r="Z75" s="101">
        <f t="shared" si="113"/>
        <v>7</v>
      </c>
      <c r="AA75" s="37">
        <f>((AC75*1)+(AE75*1))/2</f>
        <v>10.75</v>
      </c>
      <c r="AB75" s="25">
        <v>12.5</v>
      </c>
      <c r="AC75" s="25">
        <f t="shared" si="134"/>
        <v>12.5</v>
      </c>
      <c r="AD75" s="73">
        <v>9</v>
      </c>
      <c r="AE75" s="25">
        <f t="shared" si="114"/>
        <v>9</v>
      </c>
      <c r="AF75" s="37">
        <f t="shared" si="115"/>
        <v>15</v>
      </c>
      <c r="AG75" s="78">
        <v>15</v>
      </c>
      <c r="AH75" s="28">
        <f t="shared" si="116"/>
        <v>15</v>
      </c>
      <c r="AI75" s="74">
        <f>SUM((F75*5)+(M75*5)+(T75*6)+(AA75*2)+(AF75*1))/19</f>
        <v>10.324561403508772</v>
      </c>
      <c r="AJ75" s="36">
        <f t="shared" si="117"/>
        <v>7.4</v>
      </c>
      <c r="AK75" s="40">
        <f t="shared" si="118"/>
        <v>0</v>
      </c>
      <c r="AL75" s="25">
        <v>8</v>
      </c>
      <c r="AM75" s="56">
        <v>11</v>
      </c>
      <c r="AN75" s="35">
        <f t="shared" si="119"/>
        <v>9</v>
      </c>
      <c r="AO75" s="41">
        <f t="shared" si="120"/>
        <v>0</v>
      </c>
      <c r="AP75" s="26">
        <v>5</v>
      </c>
      <c r="AQ75" s="63">
        <v>5</v>
      </c>
      <c r="AR75" s="35">
        <f t="shared" si="121"/>
        <v>5</v>
      </c>
      <c r="AS75" s="41">
        <f t="shared" si="122"/>
        <v>0</v>
      </c>
      <c r="AT75" s="36">
        <f t="shared" si="123"/>
        <v>9.5</v>
      </c>
      <c r="AU75" s="40">
        <f t="shared" si="124"/>
        <v>5</v>
      </c>
      <c r="AV75" s="25">
        <v>11</v>
      </c>
      <c r="AW75" s="56">
        <v>11.5</v>
      </c>
      <c r="AX75" s="25">
        <f t="shared" si="125"/>
        <v>11.166666666666666</v>
      </c>
      <c r="AY75" s="41">
        <f t="shared" si="126"/>
        <v>5</v>
      </c>
      <c r="AZ75" s="27">
        <v>6</v>
      </c>
      <c r="BA75" s="61">
        <v>9</v>
      </c>
      <c r="BB75" s="35">
        <f t="shared" si="127"/>
        <v>7</v>
      </c>
      <c r="BC75" s="41">
        <f t="shared" si="128"/>
        <v>0</v>
      </c>
      <c r="BD75" s="36">
        <f t="shared" si="129"/>
        <v>11.5</v>
      </c>
      <c r="BE75" s="39">
        <v>11.5</v>
      </c>
      <c r="BF75" s="36">
        <f>((BH75*1)+(BJ75*1))/2</f>
        <v>6</v>
      </c>
      <c r="BG75" s="56">
        <v>6</v>
      </c>
      <c r="BH75" s="27">
        <f t="shared" si="130"/>
        <v>6</v>
      </c>
      <c r="BI75" s="61">
        <v>6</v>
      </c>
      <c r="BJ75" s="26">
        <f t="shared" si="131"/>
        <v>6</v>
      </c>
      <c r="BK75" s="36">
        <f t="shared" si="132"/>
        <v>10</v>
      </c>
      <c r="BL75" s="86">
        <v>10</v>
      </c>
      <c r="BM75" s="73">
        <f t="shared" si="133"/>
        <v>10</v>
      </c>
      <c r="BN75" s="43">
        <f>SUM((AJ75*5)+(AT75*5)+(BD75*6)+(BF75*2)+(BK75*1))/19</f>
        <v>9.2368421052631575</v>
      </c>
      <c r="BO75" s="25">
        <f>SUM((AI75*19)+(BN75*19))/38</f>
        <v>9.7807017543859658</v>
      </c>
      <c r="BP75" s="27" t="str">
        <f t="shared" si="105"/>
        <v>Ajourné</v>
      </c>
      <c r="BQ75" s="51"/>
    </row>
    <row r="76" spans="1:69">
      <c r="F76" s="106"/>
      <c r="Z76" s="87"/>
      <c r="BF76" s="6"/>
      <c r="BH76" s="6"/>
      <c r="BI76" s="6"/>
    </row>
    <row r="77" spans="1:69">
      <c r="F77" s="106"/>
      <c r="Z77" s="87"/>
      <c r="BF77" s="6"/>
      <c r="BH77" s="6"/>
      <c r="BI77" s="6"/>
    </row>
    <row r="78" spans="1:69">
      <c r="Z78" s="87"/>
      <c r="BF78" s="6"/>
      <c r="BH78" s="6"/>
      <c r="BI78" s="6"/>
    </row>
    <row r="79" spans="1:69">
      <c r="Z79" s="87"/>
      <c r="BF79" s="6"/>
      <c r="BH79" s="6"/>
      <c r="BI79" s="6"/>
    </row>
    <row r="80" spans="1:69">
      <c r="Z80" s="87"/>
      <c r="BF80" s="6"/>
      <c r="BH80" s="6"/>
      <c r="BI80" s="6"/>
    </row>
    <row r="81" spans="26:26">
      <c r="Z81" s="87"/>
    </row>
    <row r="82" spans="26:26">
      <c r="Z82" s="87"/>
    </row>
    <row r="83" spans="26:26">
      <c r="Z83" s="87"/>
    </row>
    <row r="84" spans="26:26">
      <c r="Z84" s="87"/>
    </row>
    <row r="85" spans="26:26">
      <c r="Z85" s="87"/>
    </row>
    <row r="86" spans="26:26">
      <c r="Z86" s="87"/>
    </row>
    <row r="87" spans="26:26">
      <c r="Z87" s="87"/>
    </row>
  </sheetData>
  <mergeCells count="113">
    <mergeCell ref="BP7:BP8"/>
    <mergeCell ref="AV7:AW7"/>
    <mergeCell ref="AX7:AX8"/>
    <mergeCell ref="AY7:AY8"/>
    <mergeCell ref="AZ7:BA7"/>
    <mergeCell ref="BB7:BB8"/>
    <mergeCell ref="BC7:BC8"/>
    <mergeCell ref="BD7:BD8"/>
    <mergeCell ref="BQ7:BQ8"/>
    <mergeCell ref="BN7:BN8"/>
    <mergeCell ref="BE7:BE8"/>
    <mergeCell ref="BF7:BF8"/>
    <mergeCell ref="BK7:BK8"/>
    <mergeCell ref="BM7:BM8"/>
    <mergeCell ref="BH7:BH8"/>
    <mergeCell ref="BO7:BO8"/>
    <mergeCell ref="A6:D6"/>
    <mergeCell ref="A4:BJ4"/>
    <mergeCell ref="G7:H7"/>
    <mergeCell ref="A7:A8"/>
    <mergeCell ref="B7:B8"/>
    <mergeCell ref="C7:C8"/>
    <mergeCell ref="D7:D8"/>
    <mergeCell ref="E7:E8"/>
    <mergeCell ref="F7:F8"/>
    <mergeCell ref="J7:K7"/>
    <mergeCell ref="G6:H6"/>
    <mergeCell ref="I7:I8"/>
    <mergeCell ref="AJ7:AJ8"/>
    <mergeCell ref="AK7:AK8"/>
    <mergeCell ref="AL7:AM7"/>
    <mergeCell ref="AN7:AN8"/>
    <mergeCell ref="AO7:AO8"/>
    <mergeCell ref="AP7:AQ7"/>
    <mergeCell ref="AR7:AR8"/>
    <mergeCell ref="AS7:AS8"/>
    <mergeCell ref="AT7:AT8"/>
    <mergeCell ref="AU7:AU8"/>
    <mergeCell ref="V7:V8"/>
    <mergeCell ref="P7:P8"/>
    <mergeCell ref="J6:K6"/>
    <mergeCell ref="L7:L8"/>
    <mergeCell ref="M7:M8"/>
    <mergeCell ref="N7:O7"/>
    <mergeCell ref="N6:O6"/>
    <mergeCell ref="Q49:R49"/>
    <mergeCell ref="Q6:R6"/>
    <mergeCell ref="AI7:AI8"/>
    <mergeCell ref="S7:S8"/>
    <mergeCell ref="Q7:R7"/>
    <mergeCell ref="AE7:AE8"/>
    <mergeCell ref="AF7:AF8"/>
    <mergeCell ref="AH7:AH8"/>
    <mergeCell ref="AA7:AA8"/>
    <mergeCell ref="AC7:AC8"/>
    <mergeCell ref="X7:X8"/>
    <mergeCell ref="Z7:Z8"/>
    <mergeCell ref="T7:T8"/>
    <mergeCell ref="A50:A51"/>
    <mergeCell ref="B50:B51"/>
    <mergeCell ref="C50:C51"/>
    <mergeCell ref="D50:D51"/>
    <mergeCell ref="E50:E51"/>
    <mergeCell ref="A49:D49"/>
    <mergeCell ref="G49:H49"/>
    <mergeCell ref="J49:K49"/>
    <mergeCell ref="N49:O49"/>
    <mergeCell ref="J50:K50"/>
    <mergeCell ref="L50:L51"/>
    <mergeCell ref="M50:M51"/>
    <mergeCell ref="F50:F51"/>
    <mergeCell ref="G50:H50"/>
    <mergeCell ref="I50:I51"/>
    <mergeCell ref="T50:T51"/>
    <mergeCell ref="V50:V51"/>
    <mergeCell ref="N50:O50"/>
    <mergeCell ref="P50:P51"/>
    <mergeCell ref="Q50:R50"/>
    <mergeCell ref="S50:S51"/>
    <mergeCell ref="AC50:AC51"/>
    <mergeCell ref="AE50:AE51"/>
    <mergeCell ref="X50:X51"/>
    <mergeCell ref="Z50:Z51"/>
    <mergeCell ref="AA50:AA51"/>
    <mergeCell ref="AJ50:AJ51"/>
    <mergeCell ref="AK50:AK51"/>
    <mergeCell ref="AL50:AM50"/>
    <mergeCell ref="AN50:AN51"/>
    <mergeCell ref="AO50:AO51"/>
    <mergeCell ref="AF50:AF51"/>
    <mergeCell ref="AH50:AH51"/>
    <mergeCell ref="AI50:AI51"/>
    <mergeCell ref="AV50:AW50"/>
    <mergeCell ref="AX50:AX51"/>
    <mergeCell ref="AY50:AY51"/>
    <mergeCell ref="AZ50:BA50"/>
    <mergeCell ref="BB50:BB51"/>
    <mergeCell ref="AP50:AQ50"/>
    <mergeCell ref="AR50:AR51"/>
    <mergeCell ref="AS50:AS51"/>
    <mergeCell ref="AT50:AT51"/>
    <mergeCell ref="AU50:AU51"/>
    <mergeCell ref="BF50:BF51"/>
    <mergeCell ref="BH50:BH51"/>
    <mergeCell ref="BC50:BC51"/>
    <mergeCell ref="BD50:BD51"/>
    <mergeCell ref="BE50:BE51"/>
    <mergeCell ref="BQ50:BQ51"/>
    <mergeCell ref="BO50:BO51"/>
    <mergeCell ref="BP50:BP51"/>
    <mergeCell ref="BK50:BK51"/>
    <mergeCell ref="BM50:BM51"/>
    <mergeCell ref="BN50:BN51"/>
  </mergeCells>
  <pageMargins left="0.7" right="0.7" top="0.75" bottom="0.75" header="0.3" footer="0.3"/>
  <pageSetup paperSize="8" scale="35" orientation="landscape" verticalDpi="300" r:id="rId1"/>
  <rowBreaks count="1" manualBreakCount="1">
    <brk id="48" max="9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</dc:creator>
  <cp:lastModifiedBy>sco-ar</cp:lastModifiedBy>
  <cp:lastPrinted>2016-09-22T13:26:00Z</cp:lastPrinted>
  <dcterms:created xsi:type="dcterms:W3CDTF">2013-03-10T17:14:42Z</dcterms:created>
  <dcterms:modified xsi:type="dcterms:W3CDTF">2016-09-25T08:26:42Z</dcterms:modified>
</cp:coreProperties>
</file>