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" yWindow="132" windowWidth="18900" windowHeight="7836" activeTab="1"/>
  </bookViews>
  <sheets>
    <sheet name="2eme dettes" sheetId="8" r:id="rId1"/>
    <sheet name="Feuil4" sheetId="12" r:id="rId2"/>
  </sheets>
  <definedNames>
    <definedName name="_xlnm._FilterDatabase" localSheetId="0" hidden="1">'2eme dettes'!$A$9:$BF$24</definedName>
  </definedNames>
  <calcPr calcId="124519"/>
</workbook>
</file>

<file path=xl/calcChain.xml><?xml version="1.0" encoding="utf-8"?>
<calcChain xmlns="http://schemas.openxmlformats.org/spreadsheetml/2006/main">
  <c r="AW23" i="8"/>
  <c r="AV23" s="1"/>
  <c r="AT23"/>
  <c r="AS23" s="1"/>
  <c r="AQ23"/>
  <c r="AP23" s="1"/>
  <c r="AM23"/>
  <c r="AL23" s="1"/>
  <c r="AH23"/>
  <c r="AG23" s="1"/>
  <c r="AD23"/>
  <c r="Y23"/>
  <c r="X23" s="1"/>
  <c r="V23"/>
  <c r="U23" s="1"/>
  <c r="S23"/>
  <c r="R23" s="1"/>
  <c r="O23"/>
  <c r="N23" s="1"/>
  <c r="J23"/>
  <c r="I23" s="1"/>
  <c r="F23"/>
  <c r="AW24"/>
  <c r="AV24" s="1"/>
  <c r="AT24"/>
  <c r="AS24" s="1"/>
  <c r="AQ24"/>
  <c r="AP24" s="1"/>
  <c r="AM24"/>
  <c r="AL24" s="1"/>
  <c r="AH24"/>
  <c r="AG24" s="1"/>
  <c r="AD24"/>
  <c r="AC24" s="1"/>
  <c r="Y24"/>
  <c r="X24" s="1"/>
  <c r="V24"/>
  <c r="U24" s="1"/>
  <c r="S24"/>
  <c r="R24" s="1"/>
  <c r="O24"/>
  <c r="N24" s="1"/>
  <c r="J24"/>
  <c r="I24" s="1"/>
  <c r="F24"/>
  <c r="AW22"/>
  <c r="AV22" s="1"/>
  <c r="AT22"/>
  <c r="AS22" s="1"/>
  <c r="AQ22"/>
  <c r="AP22" s="1"/>
  <c r="AM22"/>
  <c r="AL22" s="1"/>
  <c r="AH22"/>
  <c r="AG22" s="1"/>
  <c r="AD22"/>
  <c r="Y22"/>
  <c r="X22" s="1"/>
  <c r="V22"/>
  <c r="U22" s="1"/>
  <c r="S22"/>
  <c r="R22" s="1"/>
  <c r="O22"/>
  <c r="N22" s="1"/>
  <c r="J22"/>
  <c r="I22" s="1"/>
  <c r="F22"/>
  <c r="AW21"/>
  <c r="AV21" s="1"/>
  <c r="AT21"/>
  <c r="AS21" s="1"/>
  <c r="AQ21"/>
  <c r="AP21" s="1"/>
  <c r="AM21"/>
  <c r="AL21" s="1"/>
  <c r="AH21"/>
  <c r="AG21" s="1"/>
  <c r="AD21"/>
  <c r="Y21"/>
  <c r="X21" s="1"/>
  <c r="V21"/>
  <c r="U21" s="1"/>
  <c r="S21"/>
  <c r="R21" s="1"/>
  <c r="O21"/>
  <c r="N21" s="1"/>
  <c r="J21"/>
  <c r="I21" s="1"/>
  <c r="F21"/>
  <c r="AW20"/>
  <c r="AV20" s="1"/>
  <c r="AT20"/>
  <c r="AS20" s="1"/>
  <c r="AQ20"/>
  <c r="AP20" s="1"/>
  <c r="AM20"/>
  <c r="AL20" s="1"/>
  <c r="AH20"/>
  <c r="AG20" s="1"/>
  <c r="AD20"/>
  <c r="Y20"/>
  <c r="X20" s="1"/>
  <c r="V20"/>
  <c r="U20" s="1"/>
  <c r="S20"/>
  <c r="R20" s="1"/>
  <c r="O20"/>
  <c r="N20" s="1"/>
  <c r="J20"/>
  <c r="I20" s="1"/>
  <c r="F20"/>
  <c r="AW15"/>
  <c r="AV15" s="1"/>
  <c r="AT15"/>
  <c r="AS15" s="1"/>
  <c r="AQ15"/>
  <c r="AP15" s="1"/>
  <c r="AM15"/>
  <c r="AL15" s="1"/>
  <c r="AH15"/>
  <c r="AG15" s="1"/>
  <c r="AD15"/>
  <c r="Y15"/>
  <c r="X15" s="1"/>
  <c r="V15"/>
  <c r="U15" s="1"/>
  <c r="S15"/>
  <c r="R15" s="1"/>
  <c r="O15"/>
  <c r="N15" s="1"/>
  <c r="J15"/>
  <c r="I15" s="1"/>
  <c r="F15"/>
  <c r="AW14"/>
  <c r="AV14" s="1"/>
  <c r="AT14"/>
  <c r="AS14" s="1"/>
  <c r="AQ14"/>
  <c r="AP14" s="1"/>
  <c r="AM14"/>
  <c r="AL14" s="1"/>
  <c r="AH14"/>
  <c r="AG14" s="1"/>
  <c r="AD14"/>
  <c r="Y14"/>
  <c r="X14" s="1"/>
  <c r="V14"/>
  <c r="U14" s="1"/>
  <c r="S14"/>
  <c r="R14" s="1"/>
  <c r="O14"/>
  <c r="N14" s="1"/>
  <c r="J14"/>
  <c r="I14" s="1"/>
  <c r="F14"/>
  <c r="AW19"/>
  <c r="AV19" s="1"/>
  <c r="AT19"/>
  <c r="AS19" s="1"/>
  <c r="AQ19"/>
  <c r="AP19" s="1"/>
  <c r="AM19"/>
  <c r="AL19" s="1"/>
  <c r="AH19"/>
  <c r="AG19" s="1"/>
  <c r="AD19"/>
  <c r="Y19"/>
  <c r="X19" s="1"/>
  <c r="V19"/>
  <c r="U19" s="1"/>
  <c r="S19"/>
  <c r="R19" s="1"/>
  <c r="O19"/>
  <c r="N19" s="1"/>
  <c r="J19"/>
  <c r="I19" s="1"/>
  <c r="F19"/>
  <c r="AW18"/>
  <c r="AV18" s="1"/>
  <c r="AT18"/>
  <c r="AS18" s="1"/>
  <c r="AQ18"/>
  <c r="AP18" s="1"/>
  <c r="AM18"/>
  <c r="AL18" s="1"/>
  <c r="AH18"/>
  <c r="AG18" s="1"/>
  <c r="AD18"/>
  <c r="Y18"/>
  <c r="X18" s="1"/>
  <c r="V18"/>
  <c r="U18" s="1"/>
  <c r="S18"/>
  <c r="R18" s="1"/>
  <c r="O18"/>
  <c r="N18" s="1"/>
  <c r="J18"/>
  <c r="I18" s="1"/>
  <c r="F18"/>
  <c r="AW13"/>
  <c r="AV13" s="1"/>
  <c r="AT13"/>
  <c r="AS13" s="1"/>
  <c r="AQ13"/>
  <c r="AP13" s="1"/>
  <c r="AM13"/>
  <c r="AL13" s="1"/>
  <c r="AH13"/>
  <c r="AG13" s="1"/>
  <c r="AD13"/>
  <c r="Y13"/>
  <c r="X13" s="1"/>
  <c r="V13"/>
  <c r="U13" s="1"/>
  <c r="S13"/>
  <c r="R13" s="1"/>
  <c r="O13"/>
  <c r="N13" s="1"/>
  <c r="J13"/>
  <c r="I13" s="1"/>
  <c r="F13"/>
  <c r="AM12"/>
  <c r="AL12" s="1"/>
  <c r="AH12"/>
  <c r="AG12" s="1"/>
  <c r="AD12"/>
  <c r="Y12"/>
  <c r="X12" s="1"/>
  <c r="V12"/>
  <c r="U12" s="1"/>
  <c r="S12"/>
  <c r="R12" s="1"/>
  <c r="O12"/>
  <c r="N12" s="1"/>
  <c r="J12"/>
  <c r="I12" s="1"/>
  <c r="F12"/>
  <c r="AW17"/>
  <c r="AV17" s="1"/>
  <c r="AT17"/>
  <c r="AS17" s="1"/>
  <c r="AQ17"/>
  <c r="AP17" s="1"/>
  <c r="AM17"/>
  <c r="AL17" s="1"/>
  <c r="AH17"/>
  <c r="AG17" s="1"/>
  <c r="AD17"/>
  <c r="Y17"/>
  <c r="X17" s="1"/>
  <c r="V17"/>
  <c r="U17" s="1"/>
  <c r="S17"/>
  <c r="R17" s="1"/>
  <c r="O17"/>
  <c r="N17" s="1"/>
  <c r="J17"/>
  <c r="I17" s="1"/>
  <c r="F17"/>
  <c r="AW16"/>
  <c r="AV16" s="1"/>
  <c r="AT16"/>
  <c r="AS16" s="1"/>
  <c r="AQ16"/>
  <c r="AP16" s="1"/>
  <c r="AM16"/>
  <c r="AL16" s="1"/>
  <c r="AH16"/>
  <c r="AG16" s="1"/>
  <c r="AD16"/>
  <c r="Y16"/>
  <c r="X16" s="1"/>
  <c r="V16"/>
  <c r="U16" s="1"/>
  <c r="S16"/>
  <c r="R16" s="1"/>
  <c r="O16"/>
  <c r="N16" s="1"/>
  <c r="J16"/>
  <c r="I16" s="1"/>
  <c r="F16"/>
  <c r="AA19" l="1"/>
  <c r="AB19" s="1"/>
  <c r="AZ20"/>
  <c r="BA20" s="1"/>
  <c r="AZ19"/>
  <c r="AC19"/>
  <c r="AZ22"/>
  <c r="AZ21"/>
  <c r="AA24"/>
  <c r="AZ24"/>
  <c r="BA24" s="1"/>
  <c r="AZ23"/>
  <c r="AA23"/>
  <c r="E23"/>
  <c r="AC23"/>
  <c r="AZ15"/>
  <c r="BA15" s="1"/>
  <c r="AA20"/>
  <c r="BC20" s="1"/>
  <c r="BF20" s="1"/>
  <c r="AC20"/>
  <c r="AZ18"/>
  <c r="AZ17"/>
  <c r="AZ12"/>
  <c r="AZ13"/>
  <c r="AZ14"/>
  <c r="AA15"/>
  <c r="AC15"/>
  <c r="AA21"/>
  <c r="AC21"/>
  <c r="AA17"/>
  <c r="AC17"/>
  <c r="AA12"/>
  <c r="AC12"/>
  <c r="AA13"/>
  <c r="AC13"/>
  <c r="AA18"/>
  <c r="AC18"/>
  <c r="AA14"/>
  <c r="AC14"/>
  <c r="AA22"/>
  <c r="AC22"/>
  <c r="AA16"/>
  <c r="AZ16"/>
  <c r="E17"/>
  <c r="E12"/>
  <c r="E13"/>
  <c r="AB13" s="1"/>
  <c r="E18"/>
  <c r="AB18" s="1"/>
  <c r="E19"/>
  <c r="E14"/>
  <c r="E15"/>
  <c r="E20"/>
  <c r="AB20" s="1"/>
  <c r="BB20" s="1"/>
  <c r="E21"/>
  <c r="E22"/>
  <c r="E24"/>
  <c r="E16"/>
  <c r="AC16"/>
  <c r="AB17" l="1"/>
  <c r="BA22"/>
  <c r="BC13"/>
  <c r="BF13" s="1"/>
  <c r="BA13"/>
  <c r="BC21"/>
  <c r="BF21" s="1"/>
  <c r="BC19"/>
  <c r="BF19" s="1"/>
  <c r="BC22"/>
  <c r="BF22" s="1"/>
  <c r="BA21"/>
  <c r="BA14"/>
  <c r="BA17"/>
  <c r="BA19"/>
  <c r="BC24"/>
  <c r="BF24" s="1"/>
  <c r="BC23"/>
  <c r="BF23" s="1"/>
  <c r="AB21"/>
  <c r="BC12"/>
  <c r="BF12" s="1"/>
  <c r="AB14"/>
  <c r="BA18"/>
  <c r="AB15"/>
  <c r="BC18"/>
  <c r="BF18" s="1"/>
  <c r="AB12"/>
  <c r="BC16"/>
  <c r="BF16" s="1"/>
  <c r="AB22"/>
  <c r="BB22" s="1"/>
  <c r="AB16"/>
  <c r="AB24"/>
  <c r="BA16"/>
  <c r="BC14"/>
  <c r="BF14" s="1"/>
  <c r="BC15"/>
  <c r="BF15" s="1"/>
  <c r="BA23"/>
  <c r="AB23"/>
  <c r="BC17"/>
  <c r="BF17" s="1"/>
  <c r="BB13" l="1"/>
  <c r="BB19"/>
  <c r="BB21"/>
  <c r="BB18"/>
  <c r="BB24"/>
  <c r="BD23"/>
  <c r="BB14"/>
  <c r="BB17"/>
  <c r="BB15"/>
  <c r="BB23"/>
  <c r="BB16"/>
</calcChain>
</file>

<file path=xl/sharedStrings.xml><?xml version="1.0" encoding="utf-8"?>
<sst xmlns="http://schemas.openxmlformats.org/spreadsheetml/2006/main" count="189" uniqueCount="106">
  <si>
    <t>N°</t>
  </si>
  <si>
    <t>Matricule</t>
  </si>
  <si>
    <t>Nom</t>
  </si>
  <si>
    <t>Prénom</t>
  </si>
  <si>
    <t>Crédits U.F.1.1</t>
  </si>
  <si>
    <t>U.F.1.1</t>
  </si>
  <si>
    <t>Ecrit</t>
  </si>
  <si>
    <t>Oral</t>
  </si>
  <si>
    <t>Crédits U.F.2.1</t>
  </si>
  <si>
    <t>U.F.2.1</t>
  </si>
  <si>
    <t>Grammaire</t>
  </si>
  <si>
    <t>Intr a ling</t>
  </si>
  <si>
    <t>Phonétique</t>
  </si>
  <si>
    <t>Crédits U.F.3.1</t>
  </si>
  <si>
    <t>U.F.3.1</t>
  </si>
  <si>
    <t>C.C.L</t>
  </si>
  <si>
    <t>Crédits U.D.2.1</t>
  </si>
  <si>
    <t>U.D.2.1</t>
  </si>
  <si>
    <t>Crédits U.M.3.1</t>
  </si>
  <si>
    <t>U.M.3.1</t>
  </si>
  <si>
    <t>T.T.U</t>
  </si>
  <si>
    <t>Crédits U.T.4.1</t>
  </si>
  <si>
    <t>U.T.4.1</t>
  </si>
  <si>
    <t xml:space="preserve"> LE02</t>
  </si>
  <si>
    <t>Moy S3</t>
  </si>
  <si>
    <t>Credits S3</t>
  </si>
  <si>
    <t xml:space="preserve">Université Abderrahmane Mira de Béjaïa </t>
  </si>
  <si>
    <t>Crédits U.F.1.2</t>
  </si>
  <si>
    <t>U.F.1.2</t>
  </si>
  <si>
    <t>Crédits U.F.2.2</t>
  </si>
  <si>
    <t>U.F.2.2</t>
  </si>
  <si>
    <t>Crédits U.F.3.2</t>
  </si>
  <si>
    <t>U.F.3.2</t>
  </si>
  <si>
    <t>Crédits U.D.2.2</t>
  </si>
  <si>
    <t>U.D.2.2</t>
  </si>
  <si>
    <t>Crédits U.M.3.2</t>
  </si>
  <si>
    <t>U.M.3.2</t>
  </si>
  <si>
    <t>Crédits U.T.4.2</t>
  </si>
  <si>
    <t>U.T.4.2</t>
  </si>
  <si>
    <t xml:space="preserve"> LE02 1</t>
  </si>
  <si>
    <t>T.I.COM</t>
  </si>
  <si>
    <t>Moy S4</t>
  </si>
  <si>
    <t>Credits S4</t>
  </si>
  <si>
    <t>Crédits total</t>
  </si>
  <si>
    <t>MOY G</t>
  </si>
  <si>
    <t>10F155</t>
  </si>
  <si>
    <t>MOUSSAOUI</t>
  </si>
  <si>
    <t>11AR020812C</t>
  </si>
  <si>
    <t>Ouahiba</t>
  </si>
  <si>
    <t>Hacene</t>
  </si>
  <si>
    <t>Lydia</t>
  </si>
  <si>
    <t xml:space="preserve"> Abderrahmane</t>
  </si>
  <si>
    <t xml:space="preserve">GHERDANE </t>
  </si>
  <si>
    <t>Slimane</t>
  </si>
  <si>
    <t xml:space="preserve">DERAMCHIA </t>
  </si>
  <si>
    <t>Mohand ouamar</t>
  </si>
  <si>
    <t xml:space="preserve"> Bilal</t>
  </si>
  <si>
    <t xml:space="preserve">TOUATI </t>
  </si>
  <si>
    <t xml:space="preserve">ARHAB </t>
  </si>
  <si>
    <t>DJAZIA</t>
  </si>
  <si>
    <t xml:space="preserve">BOUMERIDJA </t>
  </si>
  <si>
    <t>Adel</t>
  </si>
  <si>
    <t>MERAHI</t>
  </si>
  <si>
    <t xml:space="preserve">AIT IKHLEF </t>
  </si>
  <si>
    <t xml:space="preserve">BOUFFALA </t>
  </si>
  <si>
    <t>coef</t>
  </si>
  <si>
    <t>cerdit</t>
  </si>
  <si>
    <t>125059194</t>
  </si>
  <si>
    <t>KEDJAR</t>
  </si>
  <si>
    <t>Fares</t>
  </si>
  <si>
    <t>113000835</t>
  </si>
  <si>
    <t>RAMDANI</t>
  </si>
  <si>
    <t>Mokhtar</t>
  </si>
  <si>
    <t>Date de naissance</t>
  </si>
  <si>
    <t>Lieu de naissance</t>
  </si>
  <si>
    <t>Sidi aich</t>
  </si>
  <si>
    <t>Bejaia</t>
  </si>
  <si>
    <t>Sidi Aich</t>
  </si>
  <si>
    <t>Tazmalt</t>
  </si>
  <si>
    <t>Akbou</t>
  </si>
  <si>
    <t>mahfouda</t>
  </si>
  <si>
    <t>El oued</t>
  </si>
  <si>
    <t>Aokas</t>
  </si>
  <si>
    <t>Kherrata</t>
  </si>
  <si>
    <t>Timezrit</t>
  </si>
  <si>
    <t>Amizour</t>
  </si>
  <si>
    <t>10DR52712CF</t>
  </si>
  <si>
    <t>BEN CHALLAL</t>
  </si>
  <si>
    <t>Zahra</t>
  </si>
  <si>
    <t>12F0248</t>
  </si>
  <si>
    <t>SLIMANI</t>
  </si>
  <si>
    <t>kenza</t>
  </si>
  <si>
    <t>Lit.le</t>
  </si>
  <si>
    <t>init.a.trad</t>
  </si>
  <si>
    <t>Crédit</t>
  </si>
  <si>
    <t>Coef</t>
  </si>
  <si>
    <t>Faculté des Lettres et des Langues</t>
  </si>
  <si>
    <t xml:space="preserve">Département Langue et Littérature Françaises </t>
  </si>
  <si>
    <t>2ème ANNEE</t>
  </si>
  <si>
    <t>Année universitaire(2016-2017)</t>
  </si>
  <si>
    <t>Décision du Jury</t>
  </si>
  <si>
    <t>PV DE DELIBERATION - Rattrapage - Admis+Dettes</t>
  </si>
  <si>
    <t>Ajourné ( e )</t>
  </si>
  <si>
    <t>Année universitaire(2017-2018)</t>
  </si>
  <si>
    <t>2eme ANNEE</t>
  </si>
  <si>
    <t>Module acquis 2eme année dette</t>
  </si>
</sst>
</file>

<file path=xl/styles.xml><?xml version="1.0" encoding="utf-8"?>
<styleSheet xmlns="http://schemas.openxmlformats.org/spreadsheetml/2006/main">
  <numFmts count="2">
    <numFmt numFmtId="164" formatCode="00.00"/>
    <numFmt numFmtId="165" formatCode="0.00;[Red]0.00"/>
  </numFmts>
  <fonts count="19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36"/>
      <color theme="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/>
    <xf numFmtId="0" fontId="3" fillId="0" borderId="0" xfId="0" applyFont="1"/>
    <xf numFmtId="14" fontId="8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/>
    <xf numFmtId="0" fontId="7" fillId="2" borderId="2" xfId="0" applyFont="1" applyFill="1" applyBorder="1" applyAlignment="1">
      <alignment horizontal="center" vertical="center"/>
    </xf>
    <xf numFmtId="14" fontId="8" fillId="0" borderId="1" xfId="0" applyNumberFormat="1" applyFont="1" applyBorder="1"/>
    <xf numFmtId="0" fontId="7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left" textRotation="90" wrapText="1"/>
    </xf>
    <xf numFmtId="0" fontId="7" fillId="2" borderId="4" xfId="0" applyFont="1" applyFill="1" applyBorder="1" applyAlignment="1">
      <alignment horizontal="center" textRotation="90" wrapText="1"/>
    </xf>
    <xf numFmtId="0" fontId="7" fillId="4" borderId="4" xfId="0" applyFont="1" applyFill="1" applyBorder="1" applyAlignment="1">
      <alignment horizontal="center" textRotation="90" wrapText="1"/>
    </xf>
    <xf numFmtId="0" fontId="7" fillId="0" borderId="4" xfId="0" applyFont="1" applyBorder="1" applyAlignment="1">
      <alignment horizontal="center" textRotation="90" wrapText="1"/>
    </xf>
    <xf numFmtId="0" fontId="7" fillId="0" borderId="3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 textRotation="90" wrapText="1"/>
    </xf>
    <xf numFmtId="0" fontId="7" fillId="5" borderId="4" xfId="0" applyFont="1" applyFill="1" applyBorder="1" applyAlignment="1">
      <alignment horizontal="left" textRotation="90" wrapText="1"/>
    </xf>
    <xf numFmtId="0" fontId="8" fillId="0" borderId="1" xfId="0" applyFont="1" applyBorder="1" applyAlignment="1">
      <alignment horizontal="center" textRotation="90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textRotation="90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Fill="1"/>
    <xf numFmtId="0" fontId="9" fillId="0" borderId="0" xfId="0" applyFont="1" applyFill="1"/>
    <xf numFmtId="0" fontId="9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65" fontId="1" fillId="4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/>
    <xf numFmtId="0" fontId="0" fillId="0" borderId="0" xfId="0" applyFont="1"/>
    <xf numFmtId="164" fontId="10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textRotation="90" wrapText="1"/>
    </xf>
    <xf numFmtId="0" fontId="7" fillId="6" borderId="4" xfId="0" applyFont="1" applyFill="1" applyBorder="1" applyAlignment="1">
      <alignment horizontal="center" textRotation="90" wrapText="1"/>
    </xf>
    <xf numFmtId="164" fontId="1" fillId="6" borderId="1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textRotation="90" wrapText="1"/>
    </xf>
    <xf numFmtId="0" fontId="8" fillId="0" borderId="3" xfId="0" applyFont="1" applyBorder="1"/>
    <xf numFmtId="0" fontId="2" fillId="0" borderId="3" xfId="0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7" borderId="4" xfId="0" applyFont="1" applyFill="1" applyBorder="1" applyAlignment="1">
      <alignment horizontal="center" textRotation="90" wrapText="1"/>
    </xf>
    <xf numFmtId="1" fontId="1" fillId="7" borderId="1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textRotation="90" wrapText="1"/>
    </xf>
    <xf numFmtId="1" fontId="1" fillId="8" borderId="1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horizontal="center" vertical="center"/>
    </xf>
    <xf numFmtId="1" fontId="13" fillId="8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4" fillId="0" borderId="0" xfId="0" applyFont="1"/>
    <xf numFmtId="14" fontId="2" fillId="0" borderId="0" xfId="0" applyNumberFormat="1" applyFont="1"/>
    <xf numFmtId="0" fontId="0" fillId="0" borderId="0" xfId="0" applyAlignment="1">
      <alignment textRotation="90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6" fillId="0" borderId="0" xfId="0" applyFont="1"/>
    <xf numFmtId="0" fontId="9" fillId="0" borderId="0" xfId="0" applyFont="1" applyFill="1" applyAlignment="1">
      <alignment horizontal="left"/>
    </xf>
    <xf numFmtId="0" fontId="16" fillId="3" borderId="0" xfId="0" applyFont="1" applyFill="1"/>
    <xf numFmtId="0" fontId="17" fillId="0" borderId="0" xfId="0" applyFont="1" applyFill="1" applyAlignment="1"/>
    <xf numFmtId="0" fontId="15" fillId="0" borderId="0" xfId="0" applyFont="1" applyFill="1"/>
    <xf numFmtId="0" fontId="15" fillId="0" borderId="0" xfId="0" applyFont="1" applyAlignment="1">
      <alignment horizontal="left"/>
    </xf>
    <xf numFmtId="0" fontId="9" fillId="0" borderId="0" xfId="0" applyFont="1"/>
    <xf numFmtId="164" fontId="18" fillId="2" borderId="1" xfId="0" applyNumberFormat="1" applyFont="1" applyFill="1" applyBorder="1"/>
    <xf numFmtId="164" fontId="18" fillId="0" borderId="1" xfId="0" applyNumberFormat="1" applyFont="1" applyBorder="1"/>
    <xf numFmtId="164" fontId="18" fillId="10" borderId="1" xfId="0" applyNumberFormat="1" applyFont="1" applyFill="1" applyBorder="1"/>
    <xf numFmtId="0" fontId="9" fillId="0" borderId="1" xfId="0" applyFont="1" applyBorder="1"/>
    <xf numFmtId="0" fontId="9" fillId="2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10" borderId="1" xfId="0" applyFont="1" applyFill="1" applyBorder="1" applyAlignment="1">
      <alignment horizontal="center" textRotation="90"/>
    </xf>
    <xf numFmtId="0" fontId="9" fillId="9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vertical="top" textRotation="90"/>
    </xf>
    <xf numFmtId="164" fontId="9" fillId="9" borderId="1" xfId="0" applyNumberFormat="1" applyFont="1" applyFill="1" applyBorder="1"/>
    <xf numFmtId="0" fontId="9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62"/>
  <sheetViews>
    <sheetView workbookViewId="0">
      <selection activeCell="A9" sqref="A9:XFD79"/>
    </sheetView>
  </sheetViews>
  <sheetFormatPr baseColWidth="10" defaultRowHeight="23.1" customHeight="1"/>
  <cols>
    <col min="1" max="1" width="3.6640625" style="9" customWidth="1"/>
    <col min="2" max="2" width="10.33203125" customWidth="1"/>
    <col min="3" max="3" width="14.33203125" customWidth="1"/>
    <col min="4" max="4" width="13" customWidth="1"/>
    <col min="5" max="5" width="0" hidden="1" customWidth="1"/>
    <col min="6" max="6" width="4.6640625" style="2" customWidth="1"/>
    <col min="7" max="7" width="4.6640625" style="57" customWidth="1"/>
    <col min="8" max="8" width="4.6640625" style="2" customWidth="1"/>
    <col min="9" max="9" width="4.6640625" style="2" hidden="1" customWidth="1"/>
    <col min="10" max="13" width="4.6640625" style="2" customWidth="1"/>
    <col min="14" max="14" width="4.6640625" style="2" hidden="1" customWidth="1"/>
    <col min="15" max="15" width="4.6640625" style="2" customWidth="1"/>
    <col min="16" max="16" width="4.6640625" style="57" customWidth="1"/>
    <col min="17" max="17" width="4.6640625" style="2" customWidth="1"/>
    <col min="18" max="18" width="4.6640625" style="2" hidden="1" customWidth="1"/>
    <col min="19" max="19" width="4.6640625" style="2" customWidth="1"/>
    <col min="20" max="20" width="4.6640625" style="57" customWidth="1"/>
    <col min="21" max="21" width="4.6640625" style="2" hidden="1" customWidth="1"/>
    <col min="22" max="23" width="4.6640625" style="2" customWidth="1"/>
    <col min="24" max="24" width="4.6640625" style="2" hidden="1" customWidth="1"/>
    <col min="25" max="28" width="4.6640625" style="2" customWidth="1"/>
    <col min="29" max="29" width="4.6640625" style="2" hidden="1" customWidth="1"/>
    <col min="30" max="32" width="4.6640625" style="2" customWidth="1"/>
    <col min="33" max="33" width="4.6640625" style="2" hidden="1" customWidth="1"/>
    <col min="34" max="37" width="4.6640625" style="2" customWidth="1"/>
    <col min="38" max="38" width="4.6640625" style="2" hidden="1" customWidth="1"/>
    <col min="39" max="41" width="4.6640625" style="2" customWidth="1"/>
    <col min="42" max="42" width="4.6640625" style="2" hidden="1" customWidth="1"/>
    <col min="43" max="44" width="4.6640625" style="2" customWidth="1"/>
    <col min="45" max="45" width="4.6640625" style="2" hidden="1" customWidth="1"/>
    <col min="46" max="47" width="4.6640625" style="2" customWidth="1"/>
    <col min="48" max="48" width="4.6640625" style="2" hidden="1" customWidth="1"/>
    <col min="49" max="55" width="4.6640625" style="2" customWidth="1"/>
    <col min="56" max="57" width="0" style="2" hidden="1" customWidth="1"/>
    <col min="58" max="58" width="11.44140625" style="2"/>
  </cols>
  <sheetData>
    <row r="1" spans="1:58" s="1" customFormat="1" ht="23.1" customHeight="1">
      <c r="A1" s="9"/>
      <c r="B1" s="88" t="s">
        <v>26</v>
      </c>
      <c r="C1" s="88"/>
      <c r="D1" s="88"/>
      <c r="E1" s="88"/>
      <c r="F1" s="88"/>
      <c r="G1" s="88"/>
      <c r="H1" s="88"/>
      <c r="I1" s="31"/>
      <c r="J1" s="31"/>
      <c r="K1" s="31"/>
      <c r="L1" s="31"/>
      <c r="M1" s="31"/>
      <c r="N1" s="31"/>
      <c r="O1" s="31"/>
      <c r="P1" s="31"/>
      <c r="Q1" s="2"/>
      <c r="R1" s="2"/>
      <c r="S1" s="2"/>
      <c r="T1" s="57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s="1" customFormat="1" ht="23.1" customHeight="1">
      <c r="A2" s="9"/>
      <c r="B2" s="36" t="s">
        <v>96</v>
      </c>
      <c r="C2" s="36"/>
      <c r="D2" s="36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"/>
      <c r="R2" s="2"/>
      <c r="S2" s="2"/>
      <c r="T2" s="57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s="1" customFormat="1" ht="23.1" customHeight="1">
      <c r="A3" s="9"/>
      <c r="B3" s="36" t="s">
        <v>97</v>
      </c>
      <c r="C3" s="36"/>
      <c r="D3" s="36"/>
      <c r="E3" s="36"/>
      <c r="F3" s="36"/>
      <c r="G3" s="32"/>
      <c r="H3" s="32"/>
      <c r="I3" s="32"/>
      <c r="J3" s="32"/>
      <c r="K3" s="32"/>
      <c r="L3" s="32"/>
      <c r="M3" s="32"/>
      <c r="N3" s="32"/>
      <c r="O3" s="32"/>
      <c r="P3" s="32"/>
      <c r="Q3" s="2"/>
      <c r="R3" s="2"/>
      <c r="S3" s="2"/>
      <c r="T3" s="57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s="1" customFormat="1" ht="23.1" customHeight="1">
      <c r="A4" s="9"/>
      <c r="B4" s="33"/>
      <c r="C4" s="34"/>
      <c r="D4" s="34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"/>
      <c r="R4" s="2"/>
      <c r="S4" s="2"/>
      <c r="T4" s="57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s="1" customFormat="1" ht="23.1" customHeight="1">
      <c r="A5" s="89" t="s">
        <v>101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2"/>
      <c r="BE5" s="2"/>
      <c r="BF5" s="2"/>
    </row>
    <row r="6" spans="1:58" s="1" customFormat="1" ht="23.1" customHeight="1">
      <c r="A6" s="9"/>
      <c r="B6" s="35" t="s">
        <v>98</v>
      </c>
      <c r="C6" s="34"/>
      <c r="D6" s="34"/>
      <c r="E6" s="34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2"/>
      <c r="R6" s="2"/>
      <c r="S6" s="2"/>
      <c r="T6" s="57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s="1" customFormat="1" ht="23.1" customHeight="1">
      <c r="A7" s="9"/>
      <c r="B7" s="32" t="s">
        <v>99</v>
      </c>
      <c r="C7" s="34"/>
      <c r="D7" s="34"/>
      <c r="E7" s="34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2"/>
      <c r="R7" s="2"/>
      <c r="S7" s="2"/>
      <c r="T7" s="57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s="1" customFormat="1" ht="23.1" customHeight="1">
      <c r="A8" s="9"/>
      <c r="B8" s="32"/>
      <c r="C8" s="34"/>
      <c r="D8" s="34"/>
      <c r="E8" s="3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2"/>
      <c r="R8" s="2"/>
      <c r="S8" s="2"/>
      <c r="T8" s="57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ht="23.1" customHeight="1">
      <c r="A9" s="87" t="s">
        <v>94</v>
      </c>
      <c r="B9" s="87"/>
      <c r="C9" s="87"/>
      <c r="D9" s="87"/>
      <c r="E9" s="5" t="s">
        <v>66</v>
      </c>
      <c r="F9" s="21">
        <v>10</v>
      </c>
      <c r="G9" s="47">
        <v>6</v>
      </c>
      <c r="H9" s="22">
        <v>4</v>
      </c>
      <c r="I9" s="22"/>
      <c r="J9" s="21">
        <v>8</v>
      </c>
      <c r="K9" s="22">
        <v>4</v>
      </c>
      <c r="L9" s="22">
        <v>2</v>
      </c>
      <c r="M9" s="22">
        <v>2</v>
      </c>
      <c r="N9" s="22"/>
      <c r="O9" s="21">
        <v>4</v>
      </c>
      <c r="P9" s="68">
        <v>2</v>
      </c>
      <c r="Q9" s="22">
        <v>2</v>
      </c>
      <c r="R9" s="22"/>
      <c r="S9" s="21">
        <v>4</v>
      </c>
      <c r="T9" s="68">
        <v>4</v>
      </c>
      <c r="U9" s="22"/>
      <c r="V9" s="21">
        <v>2</v>
      </c>
      <c r="W9" s="22">
        <v>2</v>
      </c>
      <c r="X9" s="22"/>
      <c r="Y9" s="21">
        <v>2</v>
      </c>
      <c r="Z9" s="22">
        <v>2</v>
      </c>
      <c r="AA9" s="22"/>
      <c r="AB9" s="22"/>
      <c r="AC9" s="22"/>
      <c r="AD9" s="21">
        <v>10</v>
      </c>
      <c r="AE9" s="22">
        <v>6</v>
      </c>
      <c r="AF9" s="22">
        <v>4</v>
      </c>
      <c r="AG9" s="23"/>
      <c r="AH9" s="21">
        <v>8</v>
      </c>
      <c r="AI9" s="22">
        <v>4</v>
      </c>
      <c r="AJ9" s="22">
        <v>2</v>
      </c>
      <c r="AK9" s="22">
        <v>2</v>
      </c>
      <c r="AL9" s="22"/>
      <c r="AM9" s="21">
        <v>4</v>
      </c>
      <c r="AN9" s="22">
        <v>2</v>
      </c>
      <c r="AO9" s="22">
        <v>2</v>
      </c>
      <c r="AP9" s="22"/>
      <c r="AQ9" s="21">
        <v>4</v>
      </c>
      <c r="AR9" s="22">
        <v>4</v>
      </c>
      <c r="AS9" s="22"/>
      <c r="AT9" s="21">
        <v>2</v>
      </c>
      <c r="AU9" s="22">
        <v>2</v>
      </c>
      <c r="AV9" s="22"/>
      <c r="AW9" s="21">
        <v>2</v>
      </c>
      <c r="AX9" s="22">
        <v>1</v>
      </c>
      <c r="AY9" s="22">
        <v>1</v>
      </c>
      <c r="AZ9" s="22"/>
      <c r="BA9" s="22"/>
      <c r="BB9" s="22"/>
      <c r="BC9" s="4"/>
      <c r="BD9" s="4"/>
      <c r="BE9" s="4"/>
    </row>
    <row r="10" spans="1:58" ht="23.1" customHeight="1">
      <c r="A10" s="87" t="s">
        <v>95</v>
      </c>
      <c r="B10" s="87"/>
      <c r="C10" s="87"/>
      <c r="D10" s="87"/>
      <c r="E10" s="5" t="s">
        <v>65</v>
      </c>
      <c r="F10" s="21">
        <v>6</v>
      </c>
      <c r="G10" s="47">
        <v>4</v>
      </c>
      <c r="H10" s="22">
        <v>2</v>
      </c>
      <c r="I10" s="22"/>
      <c r="J10" s="21">
        <v>4</v>
      </c>
      <c r="K10" s="22">
        <v>2</v>
      </c>
      <c r="L10" s="22">
        <v>1</v>
      </c>
      <c r="M10" s="22">
        <v>1</v>
      </c>
      <c r="N10" s="22"/>
      <c r="O10" s="21">
        <v>2</v>
      </c>
      <c r="P10" s="68">
        <v>1</v>
      </c>
      <c r="Q10" s="22">
        <v>1</v>
      </c>
      <c r="R10" s="22"/>
      <c r="S10" s="21">
        <v>1</v>
      </c>
      <c r="T10" s="68">
        <v>1</v>
      </c>
      <c r="U10" s="22"/>
      <c r="V10" s="21">
        <v>1</v>
      </c>
      <c r="W10" s="22">
        <v>1</v>
      </c>
      <c r="X10" s="22"/>
      <c r="Y10" s="21">
        <v>1</v>
      </c>
      <c r="Z10" s="22">
        <v>1</v>
      </c>
      <c r="AA10" s="22"/>
      <c r="AB10" s="22"/>
      <c r="AC10" s="22"/>
      <c r="AD10" s="21">
        <v>6</v>
      </c>
      <c r="AE10" s="22">
        <v>4</v>
      </c>
      <c r="AF10" s="22">
        <v>2</v>
      </c>
      <c r="AG10" s="23"/>
      <c r="AH10" s="21">
        <v>4</v>
      </c>
      <c r="AI10" s="22">
        <v>2</v>
      </c>
      <c r="AJ10" s="22">
        <v>1</v>
      </c>
      <c r="AK10" s="22">
        <v>1</v>
      </c>
      <c r="AL10" s="22"/>
      <c r="AM10" s="21">
        <v>2</v>
      </c>
      <c r="AN10" s="22">
        <v>1</v>
      </c>
      <c r="AO10" s="22">
        <v>1</v>
      </c>
      <c r="AP10" s="22"/>
      <c r="AQ10" s="21">
        <v>1</v>
      </c>
      <c r="AR10" s="22">
        <v>1</v>
      </c>
      <c r="AS10" s="22"/>
      <c r="AT10" s="21">
        <v>1</v>
      </c>
      <c r="AU10" s="22">
        <v>1</v>
      </c>
      <c r="AV10" s="22"/>
      <c r="AW10" s="21">
        <v>2</v>
      </c>
      <c r="AX10" s="22">
        <v>1</v>
      </c>
      <c r="AY10" s="22">
        <v>1</v>
      </c>
      <c r="AZ10" s="22"/>
      <c r="BA10" s="22"/>
      <c r="BB10" s="22"/>
      <c r="BC10" s="4"/>
      <c r="BD10" s="4"/>
      <c r="BE10" s="4"/>
    </row>
    <row r="11" spans="1:58" s="20" customFormat="1" ht="68.400000000000006" customHeight="1">
      <c r="A11" s="10" t="s">
        <v>0</v>
      </c>
      <c r="B11" s="11" t="s">
        <v>1</v>
      </c>
      <c r="C11" s="12" t="s">
        <v>2</v>
      </c>
      <c r="D11" s="12" t="s">
        <v>3</v>
      </c>
      <c r="E11" s="13" t="s">
        <v>4</v>
      </c>
      <c r="F11" s="14" t="s">
        <v>5</v>
      </c>
      <c r="G11" s="59" t="s">
        <v>6</v>
      </c>
      <c r="H11" s="15" t="s">
        <v>7</v>
      </c>
      <c r="I11" s="13" t="s">
        <v>8</v>
      </c>
      <c r="J11" s="14" t="s">
        <v>9</v>
      </c>
      <c r="K11" s="16" t="s">
        <v>10</v>
      </c>
      <c r="L11" s="15" t="s">
        <v>11</v>
      </c>
      <c r="M11" s="15" t="s">
        <v>12</v>
      </c>
      <c r="N11" s="13" t="s">
        <v>13</v>
      </c>
      <c r="O11" s="14" t="s">
        <v>14</v>
      </c>
      <c r="P11" s="59" t="s">
        <v>15</v>
      </c>
      <c r="Q11" s="15" t="s">
        <v>92</v>
      </c>
      <c r="R11" s="13" t="s">
        <v>16</v>
      </c>
      <c r="S11" s="14" t="s">
        <v>17</v>
      </c>
      <c r="T11" s="59" t="s">
        <v>93</v>
      </c>
      <c r="U11" s="13" t="s">
        <v>18</v>
      </c>
      <c r="V11" s="14" t="s">
        <v>19</v>
      </c>
      <c r="W11" s="15" t="s">
        <v>20</v>
      </c>
      <c r="X11" s="13" t="s">
        <v>21</v>
      </c>
      <c r="Y11" s="14" t="s">
        <v>22</v>
      </c>
      <c r="Z11" s="17" t="s">
        <v>23</v>
      </c>
      <c r="AA11" s="60" t="s">
        <v>24</v>
      </c>
      <c r="AB11" s="18" t="s">
        <v>25</v>
      </c>
      <c r="AC11" s="13" t="s">
        <v>27</v>
      </c>
      <c r="AD11" s="14" t="s">
        <v>28</v>
      </c>
      <c r="AE11" s="15" t="s">
        <v>6</v>
      </c>
      <c r="AF11" s="15" t="s">
        <v>7</v>
      </c>
      <c r="AG11" s="13" t="s">
        <v>29</v>
      </c>
      <c r="AH11" s="14" t="s">
        <v>30</v>
      </c>
      <c r="AI11" s="15" t="s">
        <v>10</v>
      </c>
      <c r="AJ11" s="15" t="s">
        <v>11</v>
      </c>
      <c r="AK11" s="15" t="s">
        <v>12</v>
      </c>
      <c r="AL11" s="13" t="s">
        <v>31</v>
      </c>
      <c r="AM11" s="14" t="s">
        <v>32</v>
      </c>
      <c r="AN11" s="15" t="s">
        <v>15</v>
      </c>
      <c r="AO11" s="15" t="s">
        <v>92</v>
      </c>
      <c r="AP11" s="13" t="s">
        <v>33</v>
      </c>
      <c r="AQ11" s="14" t="s">
        <v>34</v>
      </c>
      <c r="AR11" s="15" t="s">
        <v>93</v>
      </c>
      <c r="AS11" s="13" t="s">
        <v>35</v>
      </c>
      <c r="AT11" s="14" t="s">
        <v>36</v>
      </c>
      <c r="AU11" s="15" t="s">
        <v>20</v>
      </c>
      <c r="AV11" s="13" t="s">
        <v>37</v>
      </c>
      <c r="AW11" s="14" t="s">
        <v>38</v>
      </c>
      <c r="AX11" s="15" t="s">
        <v>39</v>
      </c>
      <c r="AY11" s="15" t="s">
        <v>40</v>
      </c>
      <c r="AZ11" s="60" t="s">
        <v>41</v>
      </c>
      <c r="BA11" s="69" t="s">
        <v>42</v>
      </c>
      <c r="BB11" s="72" t="s">
        <v>43</v>
      </c>
      <c r="BC11" s="24" t="s">
        <v>44</v>
      </c>
      <c r="BD11" s="19" t="s">
        <v>73</v>
      </c>
      <c r="BE11" s="63" t="s">
        <v>74</v>
      </c>
      <c r="BF11" s="66" t="s">
        <v>100</v>
      </c>
    </row>
    <row r="12" spans="1:58" ht="27" customHeight="1">
      <c r="A12" s="25">
        <v>3</v>
      </c>
      <c r="B12" s="26" t="s">
        <v>86</v>
      </c>
      <c r="C12" s="26" t="s">
        <v>87</v>
      </c>
      <c r="D12" s="26" t="s">
        <v>88</v>
      </c>
      <c r="E12" s="75">
        <f t="shared" ref="E12:E24" si="0">IF(VALUE(F12)&gt;=9.99,10,SUM(IF(VALUE(G12)&gt;=9.99,6,0),IF(VALUE(H12)&gt;=9.99,4,0)))</f>
        <v>10</v>
      </c>
      <c r="F12" s="49">
        <f t="shared" ref="F12:F24" si="1">((G12*4)+(H12*2))/6</f>
        <v>11</v>
      </c>
      <c r="G12" s="58">
        <v>11</v>
      </c>
      <c r="H12" s="58">
        <v>11</v>
      </c>
      <c r="I12" s="76">
        <f t="shared" ref="I12:I24" si="2">IF(VALUE(J12)&gt;=9.99,8,SUM(IF(VALUE(K12)&gt;=9.99,4,0),IF(VALUE(L12)&gt;=9.99,2,0),IF(VALUE(M12)&gt;=9.99,2,0)))</f>
        <v>8</v>
      </c>
      <c r="J12" s="49">
        <f t="shared" ref="J12:J24" si="3">((K12*2)+(L12*1)+(M12*1))/4</f>
        <v>10.75</v>
      </c>
      <c r="K12" s="77">
        <v>10</v>
      </c>
      <c r="L12" s="58">
        <v>12</v>
      </c>
      <c r="M12" s="58">
        <v>11</v>
      </c>
      <c r="N12" s="76">
        <f t="shared" ref="N12:N24" si="4">IF(VALUE(O12)&gt;=9.99,4,SUM(IF(VALUE(P12)&gt;=9.99,2,0),IF(VALUE(Q12)&gt;=9.99,2,0)))</f>
        <v>2</v>
      </c>
      <c r="O12" s="49">
        <f t="shared" ref="O12:O24" si="5">((P12*1)+(Q12*1))/2</f>
        <v>5.5</v>
      </c>
      <c r="P12" s="58">
        <v>0</v>
      </c>
      <c r="Q12" s="58">
        <v>11</v>
      </c>
      <c r="R12" s="76">
        <f t="shared" ref="R12:R24" si="6">IF(VALUE(S12)&gt;=9.99,4,SUM(IF(VALUE(T12)&gt;=9.99,4,0)))</f>
        <v>4</v>
      </c>
      <c r="S12" s="49">
        <f t="shared" ref="S12:S24" si="7">((T12*1))/1</f>
        <v>11.5</v>
      </c>
      <c r="T12" s="58">
        <v>11.5</v>
      </c>
      <c r="U12" s="76">
        <f t="shared" ref="U12:U24" si="8">IF(VALUE(V12)&gt;=9.99,2,SUM(IF(VALUE(W12)&gt;=9.99,2,0)))</f>
        <v>2</v>
      </c>
      <c r="V12" s="52">
        <f t="shared" ref="V12:V24" si="9">((W12*1))/1</f>
        <v>12</v>
      </c>
      <c r="W12" s="58">
        <v>12</v>
      </c>
      <c r="X12" s="78">
        <f t="shared" ref="X12:X24" si="10">IF(VALUE(Y12)&gt;=9.99,2,SUM(IF(VALUE(Z12)&gt;=9.99,2,0)))</f>
        <v>0</v>
      </c>
      <c r="Y12" s="49">
        <f t="shared" ref="Y12:Y24" si="11">((Z12*1))/1</f>
        <v>0</v>
      </c>
      <c r="Z12" s="58">
        <v>0</v>
      </c>
      <c r="AA12" s="62">
        <f t="shared" ref="AA12:AA24" si="12">((F12*6)+(J12*4)+(O12*2)+(S12*1)+(V12*1)+(Y12*1))/15</f>
        <v>9.5666666666666664</v>
      </c>
      <c r="AB12" s="79">
        <f t="shared" ref="AB12:AB24" si="13">IF(AA12&gt;=9.999,30,(E12+I12+N12+R12+U12+X12))</f>
        <v>26</v>
      </c>
      <c r="AC12" s="76">
        <f t="shared" ref="AC12:AC24" si="14">IF(VALUE(AD12)&gt;=9.99,10,SUM(IF(VALUE(AE12)&gt;=9.99,6,0),IF(VALUE(AF12)&gt;=9.99,4,0)))</f>
        <v>10</v>
      </c>
      <c r="AD12" s="49">
        <f t="shared" ref="AD12:AD24" si="15">((AE12*4)+(AF12*2))/6</f>
        <v>13.333333333333334</v>
      </c>
      <c r="AE12" s="50">
        <v>14</v>
      </c>
      <c r="AF12" s="50">
        <v>12</v>
      </c>
      <c r="AG12" s="76">
        <f t="shared" ref="AG12:AG24" si="16">IF(VALUE(AH12)&gt;=9.99,8,SUM(IF(VALUE(AI12)&gt;=9.99,4,0),IF(VALUE(AJ12)&gt;=9.99,2,0),IF(VALUE(AK12)&gt;=9.99,2,0)))</f>
        <v>4</v>
      </c>
      <c r="AH12" s="49">
        <f t="shared" ref="AH12:AH24" si="17">((AI12*2)+(AK12*1)+(AJ12*1))/4</f>
        <v>6.25</v>
      </c>
      <c r="AI12" s="58">
        <v>2</v>
      </c>
      <c r="AJ12" s="58">
        <v>10</v>
      </c>
      <c r="AK12" s="58">
        <v>11</v>
      </c>
      <c r="AL12" s="76">
        <f t="shared" ref="AL12:AL24" si="18">IF(VALUE(AM12)&gt;=9.99,4,SUM(IF(VALUE(AN12)&gt;=9.99,2,0),IF(VALUE(AO12)&gt;=9.99,2,0)))</f>
        <v>4</v>
      </c>
      <c r="AM12" s="49">
        <f t="shared" ref="AM12:AM24" si="19">((AN12*1)+(AO12*1))/2</f>
        <v>10</v>
      </c>
      <c r="AN12" s="80">
        <v>9.5</v>
      </c>
      <c r="AO12" s="58">
        <v>10.5</v>
      </c>
      <c r="AP12" s="76">
        <v>4</v>
      </c>
      <c r="AQ12" s="49">
        <v>10</v>
      </c>
      <c r="AR12" s="58">
        <v>10</v>
      </c>
      <c r="AS12" s="76">
        <v>2</v>
      </c>
      <c r="AT12" s="52">
        <v>10</v>
      </c>
      <c r="AU12" s="50">
        <v>10</v>
      </c>
      <c r="AV12" s="78">
        <v>2</v>
      </c>
      <c r="AW12" s="49">
        <v>12.25</v>
      </c>
      <c r="AX12" s="50">
        <v>13.5</v>
      </c>
      <c r="AY12" s="58">
        <v>11</v>
      </c>
      <c r="AZ12" s="62">
        <f t="shared" ref="AZ12:AZ24" si="20">((AD12*6)+(AH12*4)+(AM12*2)+(AQ12*1)+(AT12*1)+(AW12*2))/16</f>
        <v>10.59375</v>
      </c>
      <c r="BA12" s="81">
        <v>22</v>
      </c>
      <c r="BB12" s="82">
        <v>38</v>
      </c>
      <c r="BC12" s="55">
        <f t="shared" ref="BC12:BC24" si="21">((AA12+AZ12))/2</f>
        <v>10.080208333333333</v>
      </c>
      <c r="BD12" s="5"/>
      <c r="BE12" s="65"/>
      <c r="BF12" s="67" t="str">
        <f t="shared" ref="BF12:BF24" si="22">IF((BC12&gt;=9.999),"Admis","Ajourné ( e )")</f>
        <v>Admis</v>
      </c>
    </row>
    <row r="13" spans="1:58" ht="25.2" customHeight="1">
      <c r="A13" s="25">
        <v>4</v>
      </c>
      <c r="B13" s="26">
        <v>123015817</v>
      </c>
      <c r="C13" s="26" t="s">
        <v>64</v>
      </c>
      <c r="D13" s="26" t="s">
        <v>50</v>
      </c>
      <c r="E13" s="48">
        <f t="shared" si="0"/>
        <v>10</v>
      </c>
      <c r="F13" s="49">
        <f t="shared" si="1"/>
        <v>10.833333333333334</v>
      </c>
      <c r="G13" s="50">
        <v>11</v>
      </c>
      <c r="H13" s="50">
        <v>10.5</v>
      </c>
      <c r="I13" s="51">
        <f t="shared" si="2"/>
        <v>8</v>
      </c>
      <c r="J13" s="49">
        <f t="shared" si="3"/>
        <v>11.625</v>
      </c>
      <c r="K13" s="50">
        <v>11.5</v>
      </c>
      <c r="L13" s="50">
        <v>10</v>
      </c>
      <c r="M13" s="50">
        <v>13.5</v>
      </c>
      <c r="N13" s="51">
        <f t="shared" si="4"/>
        <v>0</v>
      </c>
      <c r="O13" s="49">
        <f t="shared" si="5"/>
        <v>0</v>
      </c>
      <c r="P13" s="58">
        <v>0</v>
      </c>
      <c r="Q13" s="50">
        <v>0</v>
      </c>
      <c r="R13" s="51">
        <f t="shared" si="6"/>
        <v>4</v>
      </c>
      <c r="S13" s="49">
        <f t="shared" si="7"/>
        <v>10</v>
      </c>
      <c r="T13" s="50">
        <v>10</v>
      </c>
      <c r="U13" s="51">
        <f t="shared" si="8"/>
        <v>2</v>
      </c>
      <c r="V13" s="52">
        <f t="shared" si="9"/>
        <v>10</v>
      </c>
      <c r="W13" s="50">
        <v>10</v>
      </c>
      <c r="X13" s="53">
        <f t="shared" si="10"/>
        <v>2</v>
      </c>
      <c r="Y13" s="49">
        <f t="shared" si="11"/>
        <v>13.5</v>
      </c>
      <c r="Z13" s="50">
        <v>13.5</v>
      </c>
      <c r="AA13" s="62">
        <f t="shared" si="12"/>
        <v>9.6666666666666661</v>
      </c>
      <c r="AB13" s="54">
        <f t="shared" si="13"/>
        <v>26</v>
      </c>
      <c r="AC13" s="51">
        <f t="shared" si="14"/>
        <v>10</v>
      </c>
      <c r="AD13" s="49">
        <f t="shared" si="15"/>
        <v>10.373333333333333</v>
      </c>
      <c r="AE13" s="50">
        <v>10.06</v>
      </c>
      <c r="AF13" s="50">
        <v>11</v>
      </c>
      <c r="AG13" s="51">
        <f t="shared" si="16"/>
        <v>8</v>
      </c>
      <c r="AH13" s="49">
        <f t="shared" si="17"/>
        <v>11.5</v>
      </c>
      <c r="AI13" s="50">
        <v>10.5</v>
      </c>
      <c r="AJ13" s="50">
        <v>12</v>
      </c>
      <c r="AK13" s="50">
        <v>13</v>
      </c>
      <c r="AL13" s="51">
        <f t="shared" si="18"/>
        <v>4</v>
      </c>
      <c r="AM13" s="49">
        <f t="shared" si="19"/>
        <v>10.375</v>
      </c>
      <c r="AN13" s="50">
        <v>8</v>
      </c>
      <c r="AO13" s="50">
        <v>12.75</v>
      </c>
      <c r="AP13" s="51">
        <f t="shared" ref="AP13:AP24" si="23">IF(VALUE(AQ13)&gt;=9.99,4,SUM(IF(VALUE(AR13)&gt;=9.99,4,0)))</f>
        <v>4</v>
      </c>
      <c r="AQ13" s="49">
        <f t="shared" ref="AQ13:AQ24" si="24">((AR13*1))/1</f>
        <v>12.33</v>
      </c>
      <c r="AR13" s="50">
        <v>12.33</v>
      </c>
      <c r="AS13" s="51">
        <f t="shared" ref="AS13:AS24" si="25">IF(VALUE(AT13)&gt;=9.99,2,SUM(IF(VALUE(AU13)&gt;=9.99,2,0)))</f>
        <v>0</v>
      </c>
      <c r="AT13" s="52">
        <f t="shared" ref="AT13:AT24" si="26">((AU13*1))/1</f>
        <v>0</v>
      </c>
      <c r="AU13" s="50">
        <v>0</v>
      </c>
      <c r="AV13" s="53">
        <f t="shared" ref="AV13:AV24" si="27">IF(VALUE(AW13)&gt;=9.99,2,SUM(IF(VALUE(AX13)&gt;=9.99,1,SUM(IF(VALUE(AY13)&gt;=9.99,1,0)))))</f>
        <v>2</v>
      </c>
      <c r="AW13" s="49">
        <f t="shared" ref="AW13:AW24" si="28">((AX13*1)+(AY13*1))/2</f>
        <v>12</v>
      </c>
      <c r="AX13" s="50">
        <v>11.5</v>
      </c>
      <c r="AY13" s="50">
        <v>12.5</v>
      </c>
      <c r="AZ13" s="62">
        <f t="shared" si="20"/>
        <v>10.332500000000001</v>
      </c>
      <c r="BA13" s="71">
        <f t="shared" ref="BA13:BA24" si="29">IF(AZ13&gt;=9.999,30,(AC13+AG13+AL13+AP13+AS13+AV13))</f>
        <v>30</v>
      </c>
      <c r="BB13" s="74">
        <f t="shared" ref="BB13:BB24" si="30">IF(BC13&gt;=9.99,60,SUM(AB13+BA13))</f>
        <v>60</v>
      </c>
      <c r="BC13" s="55">
        <f t="shared" si="21"/>
        <v>9.9995833333333337</v>
      </c>
      <c r="BD13" s="56">
        <v>34004</v>
      </c>
      <c r="BE13" s="65" t="s">
        <v>80</v>
      </c>
      <c r="BF13" s="67" t="str">
        <f t="shared" si="22"/>
        <v>Admis</v>
      </c>
    </row>
    <row r="14" spans="1:58" s="84" customFormat="1" ht="25.2" customHeight="1">
      <c r="A14" s="25">
        <v>7</v>
      </c>
      <c r="B14" s="26">
        <v>123001341</v>
      </c>
      <c r="C14" s="26" t="s">
        <v>52</v>
      </c>
      <c r="D14" s="26" t="s">
        <v>53</v>
      </c>
      <c r="E14" s="48">
        <f t="shared" si="0"/>
        <v>10</v>
      </c>
      <c r="F14" s="49">
        <f t="shared" si="1"/>
        <v>11.666666666666666</v>
      </c>
      <c r="G14" s="50">
        <v>11</v>
      </c>
      <c r="H14" s="50">
        <v>13</v>
      </c>
      <c r="I14" s="51">
        <f t="shared" si="2"/>
        <v>8</v>
      </c>
      <c r="J14" s="49">
        <f t="shared" si="3"/>
        <v>10.5</v>
      </c>
      <c r="K14" s="50">
        <v>13</v>
      </c>
      <c r="L14" s="50">
        <v>3</v>
      </c>
      <c r="M14" s="50">
        <v>13</v>
      </c>
      <c r="N14" s="51">
        <f t="shared" si="4"/>
        <v>4</v>
      </c>
      <c r="O14" s="49">
        <f t="shared" si="5"/>
        <v>11.5</v>
      </c>
      <c r="P14" s="50">
        <v>12</v>
      </c>
      <c r="Q14" s="50">
        <v>11</v>
      </c>
      <c r="R14" s="51">
        <f t="shared" si="6"/>
        <v>0</v>
      </c>
      <c r="S14" s="49">
        <f t="shared" si="7"/>
        <v>8</v>
      </c>
      <c r="T14" s="50">
        <v>8</v>
      </c>
      <c r="U14" s="51">
        <f t="shared" si="8"/>
        <v>0</v>
      </c>
      <c r="V14" s="52">
        <f t="shared" si="9"/>
        <v>0</v>
      </c>
      <c r="W14" s="50">
        <v>0</v>
      </c>
      <c r="X14" s="53">
        <f t="shared" si="10"/>
        <v>2</v>
      </c>
      <c r="Y14" s="49">
        <f t="shared" si="11"/>
        <v>11</v>
      </c>
      <c r="Z14" s="50">
        <v>11</v>
      </c>
      <c r="AA14" s="62">
        <f t="shared" si="12"/>
        <v>10.266666666666667</v>
      </c>
      <c r="AB14" s="54">
        <f t="shared" si="13"/>
        <v>30</v>
      </c>
      <c r="AC14" s="51">
        <f t="shared" si="14"/>
        <v>10</v>
      </c>
      <c r="AD14" s="49">
        <f t="shared" si="15"/>
        <v>11</v>
      </c>
      <c r="AE14" s="50">
        <v>10.5</v>
      </c>
      <c r="AF14" s="50">
        <v>12</v>
      </c>
      <c r="AG14" s="51">
        <f t="shared" si="16"/>
        <v>8</v>
      </c>
      <c r="AH14" s="49">
        <f t="shared" si="17"/>
        <v>10.25</v>
      </c>
      <c r="AI14" s="50">
        <v>10</v>
      </c>
      <c r="AJ14" s="50">
        <v>11</v>
      </c>
      <c r="AK14" s="50">
        <v>10</v>
      </c>
      <c r="AL14" s="51">
        <f t="shared" si="18"/>
        <v>4</v>
      </c>
      <c r="AM14" s="49">
        <f t="shared" si="19"/>
        <v>10.25</v>
      </c>
      <c r="AN14" s="50">
        <v>10.5</v>
      </c>
      <c r="AO14" s="50">
        <v>10</v>
      </c>
      <c r="AP14" s="51">
        <f t="shared" si="23"/>
        <v>4</v>
      </c>
      <c r="AQ14" s="49">
        <f t="shared" si="24"/>
        <v>10.5</v>
      </c>
      <c r="AR14" s="50">
        <v>10.5</v>
      </c>
      <c r="AS14" s="51">
        <f t="shared" si="25"/>
        <v>0</v>
      </c>
      <c r="AT14" s="52">
        <f t="shared" si="26"/>
        <v>0</v>
      </c>
      <c r="AU14" s="50">
        <v>0</v>
      </c>
      <c r="AV14" s="53">
        <f t="shared" si="27"/>
        <v>2</v>
      </c>
      <c r="AW14" s="49">
        <f t="shared" si="28"/>
        <v>11</v>
      </c>
      <c r="AX14" s="50">
        <v>10</v>
      </c>
      <c r="AY14" s="50">
        <v>12</v>
      </c>
      <c r="AZ14" s="62">
        <f t="shared" si="20"/>
        <v>10</v>
      </c>
      <c r="BA14" s="71">
        <f t="shared" si="29"/>
        <v>30</v>
      </c>
      <c r="BB14" s="74">
        <f t="shared" si="30"/>
        <v>60</v>
      </c>
      <c r="BC14" s="55">
        <f t="shared" si="21"/>
        <v>10.133333333333333</v>
      </c>
      <c r="BD14" s="85">
        <v>33922</v>
      </c>
      <c r="BE14" s="83" t="s">
        <v>81</v>
      </c>
      <c r="BF14" s="67" t="str">
        <f t="shared" si="22"/>
        <v>Admis</v>
      </c>
    </row>
    <row r="15" spans="1:58" s="57" customFormat="1" ht="24.6" customHeight="1">
      <c r="A15" s="25">
        <v>8</v>
      </c>
      <c r="B15" s="26" t="s">
        <v>67</v>
      </c>
      <c r="C15" s="26" t="s">
        <v>68</v>
      </c>
      <c r="D15" s="26" t="s">
        <v>69</v>
      </c>
      <c r="E15" s="48">
        <f t="shared" si="0"/>
        <v>10</v>
      </c>
      <c r="F15" s="49">
        <f t="shared" si="1"/>
        <v>10.333333333333334</v>
      </c>
      <c r="G15" s="50">
        <v>10</v>
      </c>
      <c r="H15" s="50">
        <v>11</v>
      </c>
      <c r="I15" s="51">
        <f t="shared" si="2"/>
        <v>6</v>
      </c>
      <c r="J15" s="49">
        <f t="shared" si="3"/>
        <v>8.75</v>
      </c>
      <c r="K15" s="50">
        <v>10</v>
      </c>
      <c r="L15" s="50">
        <v>5</v>
      </c>
      <c r="M15" s="50">
        <v>10</v>
      </c>
      <c r="N15" s="51">
        <f t="shared" si="4"/>
        <v>2</v>
      </c>
      <c r="O15" s="49">
        <f t="shared" si="5"/>
        <v>9.375</v>
      </c>
      <c r="P15" s="50">
        <v>7.75</v>
      </c>
      <c r="Q15" s="58">
        <v>11</v>
      </c>
      <c r="R15" s="51">
        <f t="shared" si="6"/>
        <v>4</v>
      </c>
      <c r="S15" s="49">
        <f t="shared" si="7"/>
        <v>10</v>
      </c>
      <c r="T15" s="50">
        <v>10</v>
      </c>
      <c r="U15" s="51">
        <f t="shared" si="8"/>
        <v>2</v>
      </c>
      <c r="V15" s="52">
        <f t="shared" si="9"/>
        <v>10</v>
      </c>
      <c r="W15" s="50">
        <v>10</v>
      </c>
      <c r="X15" s="53">
        <f t="shared" si="10"/>
        <v>2</v>
      </c>
      <c r="Y15" s="49">
        <f t="shared" si="11"/>
        <v>12.5</v>
      </c>
      <c r="Z15" s="50">
        <v>12.5</v>
      </c>
      <c r="AA15" s="62">
        <f t="shared" si="12"/>
        <v>9.8833333333333329</v>
      </c>
      <c r="AB15" s="54">
        <f t="shared" si="13"/>
        <v>26</v>
      </c>
      <c r="AC15" s="51">
        <f t="shared" si="14"/>
        <v>10</v>
      </c>
      <c r="AD15" s="49">
        <f t="shared" si="15"/>
        <v>10.666666666666666</v>
      </c>
      <c r="AE15" s="50">
        <v>9</v>
      </c>
      <c r="AF15" s="50">
        <v>14</v>
      </c>
      <c r="AG15" s="51">
        <f t="shared" si="16"/>
        <v>6</v>
      </c>
      <c r="AH15" s="49">
        <f t="shared" si="17"/>
        <v>9.25</v>
      </c>
      <c r="AI15" s="50">
        <v>10</v>
      </c>
      <c r="AJ15" s="50">
        <v>10</v>
      </c>
      <c r="AK15" s="50">
        <v>7</v>
      </c>
      <c r="AL15" s="51">
        <f t="shared" si="18"/>
        <v>2</v>
      </c>
      <c r="AM15" s="49">
        <f t="shared" si="19"/>
        <v>9.5</v>
      </c>
      <c r="AN15" s="50">
        <v>9</v>
      </c>
      <c r="AO15" s="50">
        <v>10</v>
      </c>
      <c r="AP15" s="51">
        <f t="shared" si="23"/>
        <v>4</v>
      </c>
      <c r="AQ15" s="49">
        <f t="shared" si="24"/>
        <v>10</v>
      </c>
      <c r="AR15" s="50">
        <v>10</v>
      </c>
      <c r="AS15" s="51">
        <f t="shared" si="25"/>
        <v>2</v>
      </c>
      <c r="AT15" s="52">
        <f t="shared" si="26"/>
        <v>10</v>
      </c>
      <c r="AU15" s="50">
        <v>10</v>
      </c>
      <c r="AV15" s="53">
        <f t="shared" si="27"/>
        <v>2</v>
      </c>
      <c r="AW15" s="49">
        <f t="shared" si="28"/>
        <v>11</v>
      </c>
      <c r="AX15" s="50">
        <v>12</v>
      </c>
      <c r="AY15" s="50">
        <v>10</v>
      </c>
      <c r="AZ15" s="62">
        <f t="shared" si="20"/>
        <v>10.125</v>
      </c>
      <c r="BA15" s="71">
        <f t="shared" si="29"/>
        <v>30</v>
      </c>
      <c r="BB15" s="74">
        <f t="shared" si="30"/>
        <v>60</v>
      </c>
      <c r="BC15" s="55">
        <f t="shared" si="21"/>
        <v>10.004166666666666</v>
      </c>
      <c r="BD15" s="56">
        <v>33469</v>
      </c>
      <c r="BE15" s="65" t="s">
        <v>77</v>
      </c>
      <c r="BF15" s="67" t="str">
        <f t="shared" si="22"/>
        <v>Admis</v>
      </c>
    </row>
    <row r="16" spans="1:58" s="57" customFormat="1" ht="23.4" customHeight="1">
      <c r="A16" s="25">
        <v>1</v>
      </c>
      <c r="B16" s="26">
        <v>123001814</v>
      </c>
      <c r="C16" s="26" t="s">
        <v>63</v>
      </c>
      <c r="D16" s="26" t="s">
        <v>49</v>
      </c>
      <c r="E16" s="6">
        <f t="shared" si="0"/>
        <v>10</v>
      </c>
      <c r="F16" s="37">
        <f t="shared" si="1"/>
        <v>11.106666666666667</v>
      </c>
      <c r="G16" s="58">
        <v>11.66</v>
      </c>
      <c r="H16" s="38">
        <v>10</v>
      </c>
      <c r="I16" s="39">
        <f t="shared" si="2"/>
        <v>4</v>
      </c>
      <c r="J16" s="37">
        <f t="shared" si="3"/>
        <v>5.82</v>
      </c>
      <c r="K16" s="40">
        <v>0</v>
      </c>
      <c r="L16" s="38">
        <v>11</v>
      </c>
      <c r="M16" s="38">
        <v>12.28</v>
      </c>
      <c r="N16" s="39">
        <f t="shared" si="4"/>
        <v>4</v>
      </c>
      <c r="O16" s="37">
        <f t="shared" si="5"/>
        <v>10.5</v>
      </c>
      <c r="P16" s="58">
        <v>10</v>
      </c>
      <c r="Q16" s="38">
        <v>11</v>
      </c>
      <c r="R16" s="39">
        <f t="shared" si="6"/>
        <v>4</v>
      </c>
      <c r="S16" s="37">
        <f t="shared" si="7"/>
        <v>15.5</v>
      </c>
      <c r="T16" s="58">
        <v>15.5</v>
      </c>
      <c r="U16" s="39">
        <f t="shared" si="8"/>
        <v>0</v>
      </c>
      <c r="V16" s="41">
        <f t="shared" si="9"/>
        <v>0</v>
      </c>
      <c r="W16" s="38">
        <v>0</v>
      </c>
      <c r="X16" s="42">
        <f t="shared" si="10"/>
        <v>2</v>
      </c>
      <c r="Y16" s="37">
        <f t="shared" si="11"/>
        <v>11.5</v>
      </c>
      <c r="Z16" s="38">
        <v>11.5</v>
      </c>
      <c r="AA16" s="61">
        <f t="shared" si="12"/>
        <v>9.1946666666666683</v>
      </c>
      <c r="AB16" s="43">
        <f t="shared" si="13"/>
        <v>24</v>
      </c>
      <c r="AC16" s="39">
        <f t="shared" si="14"/>
        <v>10</v>
      </c>
      <c r="AD16" s="37">
        <f t="shared" si="15"/>
        <v>11.166666666666666</v>
      </c>
      <c r="AE16" s="44">
        <v>11.5</v>
      </c>
      <c r="AF16" s="44">
        <v>10.5</v>
      </c>
      <c r="AG16" s="39">
        <f t="shared" si="16"/>
        <v>0</v>
      </c>
      <c r="AH16" s="37">
        <f t="shared" si="17"/>
        <v>0</v>
      </c>
      <c r="AI16" s="38">
        <v>0</v>
      </c>
      <c r="AJ16" s="38">
        <v>0</v>
      </c>
      <c r="AK16" s="38">
        <v>0</v>
      </c>
      <c r="AL16" s="39">
        <f t="shared" si="18"/>
        <v>4</v>
      </c>
      <c r="AM16" s="37">
        <f t="shared" si="19"/>
        <v>10.375</v>
      </c>
      <c r="AN16" s="38">
        <v>10.25</v>
      </c>
      <c r="AO16" s="38">
        <v>10.5</v>
      </c>
      <c r="AP16" s="39">
        <f t="shared" si="23"/>
        <v>4</v>
      </c>
      <c r="AQ16" s="37">
        <f t="shared" si="24"/>
        <v>12.5</v>
      </c>
      <c r="AR16" s="38">
        <v>12.5</v>
      </c>
      <c r="AS16" s="39">
        <f t="shared" si="25"/>
        <v>2</v>
      </c>
      <c r="AT16" s="41">
        <f t="shared" si="26"/>
        <v>11.5</v>
      </c>
      <c r="AU16" s="44">
        <v>11.5</v>
      </c>
      <c r="AV16" s="42">
        <f t="shared" si="27"/>
        <v>2</v>
      </c>
      <c r="AW16" s="37">
        <f t="shared" si="28"/>
        <v>10</v>
      </c>
      <c r="AX16" s="44">
        <v>10</v>
      </c>
      <c r="AY16" s="38">
        <v>10</v>
      </c>
      <c r="AZ16" s="61">
        <f t="shared" si="20"/>
        <v>8.234375</v>
      </c>
      <c r="BA16" s="70">
        <f t="shared" si="29"/>
        <v>22</v>
      </c>
      <c r="BB16" s="73">
        <f t="shared" si="30"/>
        <v>46</v>
      </c>
      <c r="BC16" s="45">
        <f t="shared" si="21"/>
        <v>8.714520833333335</v>
      </c>
      <c r="BD16" s="7">
        <v>34255</v>
      </c>
      <c r="BE16" s="64" t="s">
        <v>78</v>
      </c>
      <c r="BF16" s="67" t="str">
        <f t="shared" si="22"/>
        <v>Ajourné ( e )</v>
      </c>
    </row>
    <row r="17" spans="1:58" ht="27" customHeight="1">
      <c r="A17" s="25">
        <v>2</v>
      </c>
      <c r="B17" s="26">
        <v>123010829</v>
      </c>
      <c r="C17" s="26" t="s">
        <v>58</v>
      </c>
      <c r="D17" s="26" t="s">
        <v>59</v>
      </c>
      <c r="E17" s="6">
        <f t="shared" si="0"/>
        <v>4</v>
      </c>
      <c r="F17" s="37">
        <f t="shared" si="1"/>
        <v>6.5533333333333337</v>
      </c>
      <c r="G17" s="50">
        <v>4</v>
      </c>
      <c r="H17" s="44">
        <v>11.66</v>
      </c>
      <c r="I17" s="39">
        <f t="shared" si="2"/>
        <v>2</v>
      </c>
      <c r="J17" s="37">
        <f t="shared" si="3"/>
        <v>3</v>
      </c>
      <c r="K17" s="44">
        <v>0</v>
      </c>
      <c r="L17" s="44">
        <v>0</v>
      </c>
      <c r="M17" s="44">
        <v>12</v>
      </c>
      <c r="N17" s="39">
        <f t="shared" si="4"/>
        <v>4</v>
      </c>
      <c r="O17" s="37">
        <f t="shared" si="5"/>
        <v>10</v>
      </c>
      <c r="P17" s="50">
        <v>7</v>
      </c>
      <c r="Q17" s="44">
        <v>13</v>
      </c>
      <c r="R17" s="39">
        <f t="shared" si="6"/>
        <v>4</v>
      </c>
      <c r="S17" s="37">
        <f t="shared" si="7"/>
        <v>10</v>
      </c>
      <c r="T17" s="50">
        <v>10</v>
      </c>
      <c r="U17" s="39">
        <f t="shared" si="8"/>
        <v>2</v>
      </c>
      <c r="V17" s="41">
        <f t="shared" si="9"/>
        <v>10</v>
      </c>
      <c r="W17" s="44">
        <v>10</v>
      </c>
      <c r="X17" s="42">
        <f t="shared" si="10"/>
        <v>2</v>
      </c>
      <c r="Y17" s="37">
        <f t="shared" si="11"/>
        <v>10</v>
      </c>
      <c r="Z17" s="44">
        <v>10</v>
      </c>
      <c r="AA17" s="61">
        <f t="shared" si="12"/>
        <v>6.7546666666666662</v>
      </c>
      <c r="AB17" s="43">
        <f t="shared" si="13"/>
        <v>18</v>
      </c>
      <c r="AC17" s="39">
        <f t="shared" si="14"/>
        <v>4</v>
      </c>
      <c r="AD17" s="37">
        <f t="shared" si="15"/>
        <v>4</v>
      </c>
      <c r="AE17" s="44">
        <v>0</v>
      </c>
      <c r="AF17" s="44">
        <v>12</v>
      </c>
      <c r="AG17" s="39">
        <f t="shared" si="16"/>
        <v>4</v>
      </c>
      <c r="AH17" s="37">
        <f t="shared" si="17"/>
        <v>5</v>
      </c>
      <c r="AI17" s="44">
        <v>0</v>
      </c>
      <c r="AJ17" s="44">
        <v>10</v>
      </c>
      <c r="AK17" s="44">
        <v>10</v>
      </c>
      <c r="AL17" s="39">
        <f t="shared" si="18"/>
        <v>2</v>
      </c>
      <c r="AM17" s="37">
        <f t="shared" si="19"/>
        <v>5.25</v>
      </c>
      <c r="AN17" s="44">
        <v>0</v>
      </c>
      <c r="AO17" s="44">
        <v>10.5</v>
      </c>
      <c r="AP17" s="39">
        <f t="shared" si="23"/>
        <v>4</v>
      </c>
      <c r="AQ17" s="37">
        <f t="shared" si="24"/>
        <v>11.67</v>
      </c>
      <c r="AR17" s="44">
        <v>11.67</v>
      </c>
      <c r="AS17" s="39">
        <f t="shared" si="25"/>
        <v>2</v>
      </c>
      <c r="AT17" s="41">
        <f t="shared" si="26"/>
        <v>10</v>
      </c>
      <c r="AU17" s="44">
        <v>10</v>
      </c>
      <c r="AV17" s="42">
        <f t="shared" si="27"/>
        <v>1</v>
      </c>
      <c r="AW17" s="37">
        <f t="shared" si="28"/>
        <v>5</v>
      </c>
      <c r="AX17" s="44">
        <v>0</v>
      </c>
      <c r="AY17" s="44">
        <v>10</v>
      </c>
      <c r="AZ17" s="61">
        <f t="shared" si="20"/>
        <v>5.3856250000000001</v>
      </c>
      <c r="BA17" s="70">
        <f t="shared" si="29"/>
        <v>17</v>
      </c>
      <c r="BB17" s="73">
        <f t="shared" si="30"/>
        <v>35</v>
      </c>
      <c r="BC17" s="45">
        <f t="shared" si="21"/>
        <v>6.0701458333333331</v>
      </c>
      <c r="BD17" s="7">
        <v>32386</v>
      </c>
      <c r="BE17" s="64" t="s">
        <v>84</v>
      </c>
      <c r="BF17" s="67" t="str">
        <f t="shared" si="22"/>
        <v>Ajourné ( e )</v>
      </c>
    </row>
    <row r="18" spans="1:58" s="57" customFormat="1" ht="22.95" customHeight="1">
      <c r="A18" s="25">
        <v>5</v>
      </c>
      <c r="B18" s="26">
        <v>123012212</v>
      </c>
      <c r="C18" s="27" t="s">
        <v>60</v>
      </c>
      <c r="D18" s="26" t="s">
        <v>61</v>
      </c>
      <c r="E18" s="48">
        <f t="shared" si="0"/>
        <v>10</v>
      </c>
      <c r="F18" s="49">
        <f t="shared" si="1"/>
        <v>10.333333333333334</v>
      </c>
      <c r="G18" s="50">
        <v>10</v>
      </c>
      <c r="H18" s="50">
        <v>11</v>
      </c>
      <c r="I18" s="51">
        <f t="shared" si="2"/>
        <v>6</v>
      </c>
      <c r="J18" s="49">
        <f t="shared" si="3"/>
        <v>7.6875</v>
      </c>
      <c r="K18" s="50">
        <v>10</v>
      </c>
      <c r="L18" s="50">
        <v>0</v>
      </c>
      <c r="M18" s="50">
        <v>10.75</v>
      </c>
      <c r="N18" s="51">
        <f t="shared" si="4"/>
        <v>2</v>
      </c>
      <c r="O18" s="49">
        <f t="shared" si="5"/>
        <v>5.5</v>
      </c>
      <c r="P18" s="58">
        <v>11</v>
      </c>
      <c r="Q18" s="50">
        <v>0</v>
      </c>
      <c r="R18" s="51">
        <f t="shared" si="6"/>
        <v>4</v>
      </c>
      <c r="S18" s="49">
        <f t="shared" si="7"/>
        <v>12</v>
      </c>
      <c r="T18" s="50">
        <v>12</v>
      </c>
      <c r="U18" s="51">
        <f t="shared" si="8"/>
        <v>2</v>
      </c>
      <c r="V18" s="52">
        <f t="shared" si="9"/>
        <v>10</v>
      </c>
      <c r="W18" s="50">
        <v>10</v>
      </c>
      <c r="X18" s="53">
        <f t="shared" si="10"/>
        <v>2</v>
      </c>
      <c r="Y18" s="49">
        <f t="shared" si="11"/>
        <v>10</v>
      </c>
      <c r="Z18" s="50">
        <v>10</v>
      </c>
      <c r="AA18" s="62">
        <f t="shared" si="12"/>
        <v>9.0500000000000007</v>
      </c>
      <c r="AB18" s="54">
        <f t="shared" si="13"/>
        <v>26</v>
      </c>
      <c r="AC18" s="51">
        <f t="shared" si="14"/>
        <v>4</v>
      </c>
      <c r="AD18" s="49">
        <f t="shared" si="15"/>
        <v>4</v>
      </c>
      <c r="AE18" s="50">
        <v>0</v>
      </c>
      <c r="AF18" s="50">
        <v>12</v>
      </c>
      <c r="AG18" s="51">
        <f t="shared" si="16"/>
        <v>0</v>
      </c>
      <c r="AH18" s="49">
        <f t="shared" si="17"/>
        <v>0</v>
      </c>
      <c r="AI18" s="50">
        <v>0</v>
      </c>
      <c r="AJ18" s="50">
        <v>0</v>
      </c>
      <c r="AK18" s="50">
        <v>0</v>
      </c>
      <c r="AL18" s="51">
        <f t="shared" si="18"/>
        <v>0</v>
      </c>
      <c r="AM18" s="49">
        <f t="shared" si="19"/>
        <v>3.5</v>
      </c>
      <c r="AN18" s="50">
        <v>7</v>
      </c>
      <c r="AO18" s="50">
        <v>0</v>
      </c>
      <c r="AP18" s="51">
        <f t="shared" si="23"/>
        <v>4</v>
      </c>
      <c r="AQ18" s="49">
        <f t="shared" si="24"/>
        <v>11</v>
      </c>
      <c r="AR18" s="50">
        <v>11</v>
      </c>
      <c r="AS18" s="51">
        <f t="shared" si="25"/>
        <v>0</v>
      </c>
      <c r="AT18" s="52">
        <f t="shared" si="26"/>
        <v>0</v>
      </c>
      <c r="AU18" s="50">
        <v>0</v>
      </c>
      <c r="AV18" s="53">
        <f t="shared" si="27"/>
        <v>0</v>
      </c>
      <c r="AW18" s="49">
        <f t="shared" si="28"/>
        <v>0</v>
      </c>
      <c r="AX18" s="50">
        <v>0</v>
      </c>
      <c r="AY18" s="50">
        <v>0</v>
      </c>
      <c r="AZ18" s="62">
        <f t="shared" si="20"/>
        <v>2.625</v>
      </c>
      <c r="BA18" s="71">
        <f t="shared" si="29"/>
        <v>8</v>
      </c>
      <c r="BB18" s="74">
        <f t="shared" si="30"/>
        <v>34</v>
      </c>
      <c r="BC18" s="55">
        <f t="shared" si="21"/>
        <v>5.8375000000000004</v>
      </c>
      <c r="BD18" s="56">
        <v>34211</v>
      </c>
      <c r="BE18" s="65" t="s">
        <v>75</v>
      </c>
      <c r="BF18" s="67" t="str">
        <f t="shared" si="22"/>
        <v>Ajourné ( e )</v>
      </c>
    </row>
    <row r="19" spans="1:58" s="57" customFormat="1" ht="25.2" customHeight="1">
      <c r="A19" s="25">
        <v>6</v>
      </c>
      <c r="B19" s="26">
        <v>113009546</v>
      </c>
      <c r="C19" s="26" t="s">
        <v>54</v>
      </c>
      <c r="D19" s="29" t="s">
        <v>55</v>
      </c>
      <c r="E19" s="6">
        <f t="shared" si="0"/>
        <v>10</v>
      </c>
      <c r="F19" s="37">
        <f t="shared" si="1"/>
        <v>11</v>
      </c>
      <c r="G19" s="50">
        <v>10</v>
      </c>
      <c r="H19" s="44">
        <v>13</v>
      </c>
      <c r="I19" s="39">
        <f t="shared" si="2"/>
        <v>2</v>
      </c>
      <c r="J19" s="37">
        <f t="shared" si="3"/>
        <v>9.6649999999999991</v>
      </c>
      <c r="K19" s="44">
        <v>9.25</v>
      </c>
      <c r="L19" s="44">
        <v>8</v>
      </c>
      <c r="M19" s="44">
        <v>12.16</v>
      </c>
      <c r="N19" s="39">
        <f t="shared" si="4"/>
        <v>4</v>
      </c>
      <c r="O19" s="37">
        <f t="shared" si="5"/>
        <v>10</v>
      </c>
      <c r="P19" s="50">
        <v>11.5</v>
      </c>
      <c r="Q19" s="44">
        <v>8.5</v>
      </c>
      <c r="R19" s="39">
        <f t="shared" si="6"/>
        <v>0</v>
      </c>
      <c r="S19" s="37">
        <f t="shared" si="7"/>
        <v>7</v>
      </c>
      <c r="T19" s="50">
        <v>7</v>
      </c>
      <c r="U19" s="39">
        <f t="shared" si="8"/>
        <v>2</v>
      </c>
      <c r="V19" s="41">
        <f t="shared" si="9"/>
        <v>13</v>
      </c>
      <c r="W19" s="44">
        <v>13</v>
      </c>
      <c r="X19" s="42">
        <f t="shared" si="10"/>
        <v>2</v>
      </c>
      <c r="Y19" s="37">
        <f t="shared" si="11"/>
        <v>11.75</v>
      </c>
      <c r="Z19" s="44">
        <v>11.75</v>
      </c>
      <c r="AA19" s="61">
        <f t="shared" si="12"/>
        <v>10.427333333333333</v>
      </c>
      <c r="AB19" s="43">
        <f t="shared" si="13"/>
        <v>30</v>
      </c>
      <c r="AC19" s="39">
        <f t="shared" si="14"/>
        <v>4</v>
      </c>
      <c r="AD19" s="37">
        <f t="shared" si="15"/>
        <v>3.6666666666666665</v>
      </c>
      <c r="AE19" s="44">
        <v>0</v>
      </c>
      <c r="AF19" s="44">
        <v>11</v>
      </c>
      <c r="AG19" s="39">
        <f t="shared" si="16"/>
        <v>0</v>
      </c>
      <c r="AH19" s="37">
        <f t="shared" si="17"/>
        <v>0</v>
      </c>
      <c r="AI19" s="44">
        <v>0</v>
      </c>
      <c r="AJ19" s="44">
        <v>0</v>
      </c>
      <c r="AK19" s="44">
        <v>0</v>
      </c>
      <c r="AL19" s="39">
        <f t="shared" si="18"/>
        <v>0</v>
      </c>
      <c r="AM19" s="37">
        <f t="shared" si="19"/>
        <v>0</v>
      </c>
      <c r="AN19" s="44">
        <v>0</v>
      </c>
      <c r="AO19" s="44">
        <v>0</v>
      </c>
      <c r="AP19" s="39">
        <f t="shared" si="23"/>
        <v>0</v>
      </c>
      <c r="AQ19" s="37">
        <f t="shared" si="24"/>
        <v>0</v>
      </c>
      <c r="AR19" s="44">
        <v>0</v>
      </c>
      <c r="AS19" s="39">
        <f t="shared" si="25"/>
        <v>0</v>
      </c>
      <c r="AT19" s="41">
        <f t="shared" si="26"/>
        <v>0</v>
      </c>
      <c r="AU19" s="44">
        <v>0</v>
      </c>
      <c r="AV19" s="42">
        <f t="shared" si="27"/>
        <v>2</v>
      </c>
      <c r="AW19" s="37">
        <f t="shared" si="28"/>
        <v>12.5</v>
      </c>
      <c r="AX19" s="44">
        <v>10</v>
      </c>
      <c r="AY19" s="44">
        <v>15</v>
      </c>
      <c r="AZ19" s="61">
        <f t="shared" si="20"/>
        <v>2.9375</v>
      </c>
      <c r="BA19" s="70">
        <f t="shared" si="29"/>
        <v>6</v>
      </c>
      <c r="BB19" s="73">
        <f t="shared" si="30"/>
        <v>36</v>
      </c>
      <c r="BC19" s="45">
        <f t="shared" si="21"/>
        <v>6.6824166666666667</v>
      </c>
      <c r="BD19" s="7">
        <v>31049</v>
      </c>
      <c r="BE19" s="64" t="s">
        <v>83</v>
      </c>
      <c r="BF19" s="67" t="str">
        <f t="shared" si="22"/>
        <v>Ajourné ( e )</v>
      </c>
    </row>
    <row r="20" spans="1:58" ht="25.2" customHeight="1">
      <c r="A20" s="25">
        <v>9</v>
      </c>
      <c r="B20" s="26" t="s">
        <v>45</v>
      </c>
      <c r="C20" s="28" t="s">
        <v>62</v>
      </c>
      <c r="D20" s="28" t="s">
        <v>48</v>
      </c>
      <c r="E20" s="6">
        <f t="shared" si="0"/>
        <v>6</v>
      </c>
      <c r="F20" s="37">
        <f t="shared" si="1"/>
        <v>6.666666666666667</v>
      </c>
      <c r="G20" s="50">
        <v>10</v>
      </c>
      <c r="H20" s="44">
        <v>0</v>
      </c>
      <c r="I20" s="39">
        <f t="shared" si="2"/>
        <v>6</v>
      </c>
      <c r="J20" s="37">
        <f t="shared" si="3"/>
        <v>8.5</v>
      </c>
      <c r="K20" s="44">
        <v>12</v>
      </c>
      <c r="L20" s="44">
        <v>10</v>
      </c>
      <c r="M20" s="44">
        <v>0</v>
      </c>
      <c r="N20" s="39">
        <f t="shared" si="4"/>
        <v>2</v>
      </c>
      <c r="O20" s="37">
        <f t="shared" si="5"/>
        <v>5.25</v>
      </c>
      <c r="P20" s="50">
        <v>0</v>
      </c>
      <c r="Q20" s="44">
        <v>10.5</v>
      </c>
      <c r="R20" s="39">
        <f t="shared" si="6"/>
        <v>4</v>
      </c>
      <c r="S20" s="37">
        <f t="shared" si="7"/>
        <v>11</v>
      </c>
      <c r="T20" s="50">
        <v>11</v>
      </c>
      <c r="U20" s="39">
        <f t="shared" si="8"/>
        <v>2</v>
      </c>
      <c r="V20" s="41">
        <f t="shared" si="9"/>
        <v>10</v>
      </c>
      <c r="W20" s="44">
        <v>10</v>
      </c>
      <c r="X20" s="42">
        <f t="shared" si="10"/>
        <v>2</v>
      </c>
      <c r="Y20" s="37">
        <f t="shared" si="11"/>
        <v>10.67</v>
      </c>
      <c r="Z20" s="44">
        <v>10.67</v>
      </c>
      <c r="AA20" s="61">
        <f t="shared" si="12"/>
        <v>7.7446666666666664</v>
      </c>
      <c r="AB20" s="43">
        <f t="shared" si="13"/>
        <v>22</v>
      </c>
      <c r="AC20" s="39">
        <f t="shared" si="14"/>
        <v>10</v>
      </c>
      <c r="AD20" s="37">
        <f t="shared" si="15"/>
        <v>10.666666666666666</v>
      </c>
      <c r="AE20" s="44">
        <v>11</v>
      </c>
      <c r="AF20" s="44">
        <v>10</v>
      </c>
      <c r="AG20" s="39">
        <f t="shared" si="16"/>
        <v>8</v>
      </c>
      <c r="AH20" s="37">
        <f t="shared" si="17"/>
        <v>10</v>
      </c>
      <c r="AI20" s="44">
        <v>10</v>
      </c>
      <c r="AJ20" s="44">
        <v>10</v>
      </c>
      <c r="AK20" s="44">
        <v>10</v>
      </c>
      <c r="AL20" s="39">
        <f t="shared" si="18"/>
        <v>2</v>
      </c>
      <c r="AM20" s="37">
        <f t="shared" si="19"/>
        <v>9.25</v>
      </c>
      <c r="AN20" s="44">
        <v>8</v>
      </c>
      <c r="AO20" s="44">
        <v>10.5</v>
      </c>
      <c r="AP20" s="39">
        <f t="shared" si="23"/>
        <v>4</v>
      </c>
      <c r="AQ20" s="37">
        <f t="shared" si="24"/>
        <v>10</v>
      </c>
      <c r="AR20" s="44">
        <v>10</v>
      </c>
      <c r="AS20" s="39">
        <f t="shared" si="25"/>
        <v>2</v>
      </c>
      <c r="AT20" s="41">
        <f t="shared" si="26"/>
        <v>11</v>
      </c>
      <c r="AU20" s="44">
        <v>11</v>
      </c>
      <c r="AV20" s="42">
        <f t="shared" si="27"/>
        <v>2</v>
      </c>
      <c r="AW20" s="37">
        <f t="shared" si="28"/>
        <v>10.5</v>
      </c>
      <c r="AX20" s="44">
        <v>10</v>
      </c>
      <c r="AY20" s="44">
        <v>11</v>
      </c>
      <c r="AZ20" s="61">
        <f t="shared" si="20"/>
        <v>10.28125</v>
      </c>
      <c r="BA20" s="70">
        <f t="shared" si="29"/>
        <v>30</v>
      </c>
      <c r="BB20" s="73">
        <f t="shared" si="30"/>
        <v>52</v>
      </c>
      <c r="BC20" s="45">
        <f t="shared" si="21"/>
        <v>9.0129583333333336</v>
      </c>
      <c r="BD20" s="7">
        <v>33088</v>
      </c>
      <c r="BE20" s="64" t="s">
        <v>85</v>
      </c>
      <c r="BF20" s="67" t="str">
        <f t="shared" si="22"/>
        <v>Ajourné ( e )</v>
      </c>
    </row>
    <row r="21" spans="1:58" ht="27" customHeight="1">
      <c r="A21" s="25">
        <v>10</v>
      </c>
      <c r="B21" s="26">
        <v>1333008592</v>
      </c>
      <c r="C21" s="26" t="s">
        <v>46</v>
      </c>
      <c r="D21" s="26" t="s">
        <v>51</v>
      </c>
      <c r="E21" s="6">
        <f t="shared" si="0"/>
        <v>10</v>
      </c>
      <c r="F21" s="37">
        <f t="shared" si="1"/>
        <v>10.666666666666666</v>
      </c>
      <c r="G21" s="50">
        <v>10</v>
      </c>
      <c r="H21" s="44">
        <v>12</v>
      </c>
      <c r="I21" s="39">
        <f t="shared" si="2"/>
        <v>4</v>
      </c>
      <c r="J21" s="37">
        <f t="shared" si="3"/>
        <v>5</v>
      </c>
      <c r="K21" s="44">
        <v>10</v>
      </c>
      <c r="L21" s="44">
        <v>0</v>
      </c>
      <c r="M21" s="44">
        <v>0</v>
      </c>
      <c r="N21" s="39">
        <f t="shared" si="4"/>
        <v>0</v>
      </c>
      <c r="O21" s="37">
        <f t="shared" si="5"/>
        <v>0</v>
      </c>
      <c r="P21" s="50">
        <v>0</v>
      </c>
      <c r="Q21" s="44">
        <v>0</v>
      </c>
      <c r="R21" s="39">
        <f t="shared" si="6"/>
        <v>0</v>
      </c>
      <c r="S21" s="37">
        <f t="shared" si="7"/>
        <v>0</v>
      </c>
      <c r="T21" s="50">
        <v>0</v>
      </c>
      <c r="U21" s="39">
        <f t="shared" si="8"/>
        <v>2</v>
      </c>
      <c r="V21" s="41">
        <f t="shared" si="9"/>
        <v>13</v>
      </c>
      <c r="W21" s="44">
        <v>13</v>
      </c>
      <c r="X21" s="42">
        <f t="shared" si="10"/>
        <v>2</v>
      </c>
      <c r="Y21" s="37">
        <f t="shared" si="11"/>
        <v>12</v>
      </c>
      <c r="Z21" s="44">
        <v>12</v>
      </c>
      <c r="AA21" s="61">
        <f t="shared" si="12"/>
        <v>7.2666666666666666</v>
      </c>
      <c r="AB21" s="43">
        <f t="shared" si="13"/>
        <v>18</v>
      </c>
      <c r="AC21" s="39">
        <f t="shared" si="14"/>
        <v>10</v>
      </c>
      <c r="AD21" s="37">
        <f t="shared" si="15"/>
        <v>11.333333333333334</v>
      </c>
      <c r="AE21" s="44">
        <v>11</v>
      </c>
      <c r="AF21" s="44">
        <v>12</v>
      </c>
      <c r="AG21" s="39">
        <f t="shared" si="16"/>
        <v>4</v>
      </c>
      <c r="AH21" s="37">
        <f t="shared" si="17"/>
        <v>5.125</v>
      </c>
      <c r="AI21" s="44">
        <v>0</v>
      </c>
      <c r="AJ21" s="44">
        <v>10</v>
      </c>
      <c r="AK21" s="44">
        <v>10.5</v>
      </c>
      <c r="AL21" s="39">
        <f t="shared" si="18"/>
        <v>0</v>
      </c>
      <c r="AM21" s="37">
        <f t="shared" si="19"/>
        <v>0</v>
      </c>
      <c r="AN21" s="44">
        <v>0</v>
      </c>
      <c r="AO21" s="44">
        <v>0</v>
      </c>
      <c r="AP21" s="39">
        <f t="shared" si="23"/>
        <v>4</v>
      </c>
      <c r="AQ21" s="37">
        <f t="shared" si="24"/>
        <v>11</v>
      </c>
      <c r="AR21" s="44">
        <v>11</v>
      </c>
      <c r="AS21" s="39">
        <f t="shared" si="25"/>
        <v>2</v>
      </c>
      <c r="AT21" s="41">
        <f t="shared" si="26"/>
        <v>13</v>
      </c>
      <c r="AU21" s="44">
        <v>13</v>
      </c>
      <c r="AV21" s="42">
        <f t="shared" si="27"/>
        <v>2</v>
      </c>
      <c r="AW21" s="37">
        <f t="shared" si="28"/>
        <v>11</v>
      </c>
      <c r="AX21" s="44">
        <v>12</v>
      </c>
      <c r="AY21" s="44">
        <v>10</v>
      </c>
      <c r="AZ21" s="61">
        <f t="shared" si="20"/>
        <v>8.40625</v>
      </c>
      <c r="BA21" s="70">
        <f t="shared" si="29"/>
        <v>22</v>
      </c>
      <c r="BB21" s="73">
        <f t="shared" si="30"/>
        <v>40</v>
      </c>
      <c r="BC21" s="45">
        <f t="shared" si="21"/>
        <v>7.8364583333333329</v>
      </c>
      <c r="BD21" s="7">
        <v>34124</v>
      </c>
      <c r="BE21" s="64" t="s">
        <v>79</v>
      </c>
      <c r="BF21" s="67" t="str">
        <f t="shared" si="22"/>
        <v>Ajourné ( e )</v>
      </c>
    </row>
    <row r="22" spans="1:58" ht="25.95" customHeight="1">
      <c r="A22" s="25">
        <v>11</v>
      </c>
      <c r="B22" s="26" t="s">
        <v>70</v>
      </c>
      <c r="C22" s="26" t="s">
        <v>71</v>
      </c>
      <c r="D22" s="26" t="s">
        <v>72</v>
      </c>
      <c r="E22" s="6">
        <f t="shared" si="0"/>
        <v>10</v>
      </c>
      <c r="F22" s="37">
        <f t="shared" si="1"/>
        <v>11.276666666666666</v>
      </c>
      <c r="G22" s="50">
        <v>10</v>
      </c>
      <c r="H22" s="44">
        <v>13.83</v>
      </c>
      <c r="I22" s="39">
        <f t="shared" si="2"/>
        <v>4</v>
      </c>
      <c r="J22" s="37">
        <f t="shared" si="3"/>
        <v>5.0625</v>
      </c>
      <c r="K22" s="44">
        <v>10.125</v>
      </c>
      <c r="L22" s="44">
        <v>0</v>
      </c>
      <c r="M22" s="44">
        <v>0</v>
      </c>
      <c r="N22" s="39">
        <f t="shared" si="4"/>
        <v>0</v>
      </c>
      <c r="O22" s="37">
        <f t="shared" si="5"/>
        <v>0</v>
      </c>
      <c r="P22" s="50">
        <v>0</v>
      </c>
      <c r="Q22" s="44">
        <v>0</v>
      </c>
      <c r="R22" s="39">
        <f t="shared" si="6"/>
        <v>4</v>
      </c>
      <c r="S22" s="37">
        <f t="shared" si="7"/>
        <v>11</v>
      </c>
      <c r="T22" s="50">
        <v>11</v>
      </c>
      <c r="U22" s="39">
        <f t="shared" si="8"/>
        <v>2</v>
      </c>
      <c r="V22" s="41">
        <f t="shared" si="9"/>
        <v>10</v>
      </c>
      <c r="W22" s="44">
        <v>10</v>
      </c>
      <c r="X22" s="42">
        <f t="shared" si="10"/>
        <v>2</v>
      </c>
      <c r="Y22" s="37">
        <f t="shared" si="11"/>
        <v>10</v>
      </c>
      <c r="Z22" s="44">
        <v>10</v>
      </c>
      <c r="AA22" s="61">
        <f t="shared" si="12"/>
        <v>7.9273333333333333</v>
      </c>
      <c r="AB22" s="43">
        <f t="shared" si="13"/>
        <v>22</v>
      </c>
      <c r="AC22" s="39">
        <f t="shared" si="14"/>
        <v>10</v>
      </c>
      <c r="AD22" s="37">
        <f t="shared" si="15"/>
        <v>11.086666666666668</v>
      </c>
      <c r="AE22" s="44">
        <v>11.3</v>
      </c>
      <c r="AF22" s="44">
        <v>10.66</v>
      </c>
      <c r="AG22" s="39">
        <f t="shared" si="16"/>
        <v>2</v>
      </c>
      <c r="AH22" s="37">
        <f t="shared" si="17"/>
        <v>2.5</v>
      </c>
      <c r="AI22" s="44">
        <v>0</v>
      </c>
      <c r="AJ22" s="44">
        <v>10</v>
      </c>
      <c r="AK22" s="44">
        <v>0</v>
      </c>
      <c r="AL22" s="39">
        <f t="shared" si="18"/>
        <v>2</v>
      </c>
      <c r="AM22" s="37">
        <f t="shared" si="19"/>
        <v>5</v>
      </c>
      <c r="AN22" s="44">
        <v>0</v>
      </c>
      <c r="AO22" s="44">
        <v>10</v>
      </c>
      <c r="AP22" s="39">
        <f t="shared" si="23"/>
        <v>4</v>
      </c>
      <c r="AQ22" s="37">
        <f t="shared" si="24"/>
        <v>12.5</v>
      </c>
      <c r="AR22" s="44">
        <v>12.5</v>
      </c>
      <c r="AS22" s="39">
        <f t="shared" si="25"/>
        <v>2</v>
      </c>
      <c r="AT22" s="41">
        <f t="shared" si="26"/>
        <v>10</v>
      </c>
      <c r="AU22" s="44">
        <v>10</v>
      </c>
      <c r="AV22" s="42">
        <f t="shared" si="27"/>
        <v>2</v>
      </c>
      <c r="AW22" s="37">
        <f t="shared" si="28"/>
        <v>10.375</v>
      </c>
      <c r="AX22" s="44">
        <v>10.75</v>
      </c>
      <c r="AY22" s="44">
        <v>10</v>
      </c>
      <c r="AZ22" s="61">
        <f t="shared" si="20"/>
        <v>8.1106250000000006</v>
      </c>
      <c r="BA22" s="70">
        <f t="shared" si="29"/>
        <v>22</v>
      </c>
      <c r="BB22" s="73">
        <f t="shared" si="30"/>
        <v>44</v>
      </c>
      <c r="BC22" s="45">
        <f t="shared" si="21"/>
        <v>8.0189791666666679</v>
      </c>
      <c r="BD22" s="3">
        <v>34565</v>
      </c>
      <c r="BE22" s="64" t="s">
        <v>82</v>
      </c>
      <c r="BF22" s="67" t="str">
        <f t="shared" si="22"/>
        <v>Ajourné ( e )</v>
      </c>
    </row>
    <row r="23" spans="1:58" s="1" customFormat="1" ht="25.95" customHeight="1">
      <c r="A23" s="25">
        <v>12</v>
      </c>
      <c r="B23" s="26" t="s">
        <v>89</v>
      </c>
      <c r="C23" s="26" t="s">
        <v>90</v>
      </c>
      <c r="D23" s="26" t="s">
        <v>91</v>
      </c>
      <c r="E23" s="6">
        <f t="shared" si="0"/>
        <v>10</v>
      </c>
      <c r="F23" s="37">
        <f t="shared" si="1"/>
        <v>11.333333333333334</v>
      </c>
      <c r="G23" s="58">
        <v>10.5</v>
      </c>
      <c r="H23" s="38">
        <v>13</v>
      </c>
      <c r="I23" s="39">
        <f t="shared" si="2"/>
        <v>2</v>
      </c>
      <c r="J23" s="37">
        <f t="shared" si="3"/>
        <v>2.75</v>
      </c>
      <c r="K23" s="40">
        <v>0</v>
      </c>
      <c r="L23" s="38">
        <v>11</v>
      </c>
      <c r="M23" s="38">
        <v>0</v>
      </c>
      <c r="N23" s="39">
        <f t="shared" si="4"/>
        <v>2</v>
      </c>
      <c r="O23" s="37">
        <f t="shared" si="5"/>
        <v>5</v>
      </c>
      <c r="P23" s="58">
        <v>0</v>
      </c>
      <c r="Q23" s="38">
        <v>10</v>
      </c>
      <c r="R23" s="39">
        <f t="shared" si="6"/>
        <v>4</v>
      </c>
      <c r="S23" s="37">
        <f t="shared" si="7"/>
        <v>11.5</v>
      </c>
      <c r="T23" s="58">
        <v>11.5</v>
      </c>
      <c r="U23" s="39">
        <f t="shared" si="8"/>
        <v>2</v>
      </c>
      <c r="V23" s="41">
        <f t="shared" si="9"/>
        <v>12.5</v>
      </c>
      <c r="W23" s="38">
        <v>12.5</v>
      </c>
      <c r="X23" s="42">
        <f t="shared" si="10"/>
        <v>2</v>
      </c>
      <c r="Y23" s="37">
        <f t="shared" si="11"/>
        <v>11</v>
      </c>
      <c r="Z23" s="38">
        <v>11</v>
      </c>
      <c r="AA23" s="61">
        <f t="shared" si="12"/>
        <v>8.2666666666666675</v>
      </c>
      <c r="AB23" s="43">
        <f t="shared" si="13"/>
        <v>22</v>
      </c>
      <c r="AC23" s="39">
        <f t="shared" si="14"/>
        <v>4</v>
      </c>
      <c r="AD23" s="37">
        <f t="shared" si="15"/>
        <v>4.833333333333333</v>
      </c>
      <c r="AE23" s="44">
        <v>0</v>
      </c>
      <c r="AF23" s="44">
        <v>14.5</v>
      </c>
      <c r="AG23" s="39">
        <f t="shared" si="16"/>
        <v>0</v>
      </c>
      <c r="AH23" s="37">
        <f t="shared" si="17"/>
        <v>0</v>
      </c>
      <c r="AI23" s="44">
        <v>0</v>
      </c>
      <c r="AJ23" s="46">
        <v>0</v>
      </c>
      <c r="AK23" s="44">
        <v>0</v>
      </c>
      <c r="AL23" s="39">
        <f t="shared" si="18"/>
        <v>2</v>
      </c>
      <c r="AM23" s="37">
        <f t="shared" si="19"/>
        <v>5</v>
      </c>
      <c r="AN23" s="46">
        <v>10</v>
      </c>
      <c r="AO23" s="38">
        <v>0</v>
      </c>
      <c r="AP23" s="39">
        <f t="shared" si="23"/>
        <v>0</v>
      </c>
      <c r="AQ23" s="37">
        <f t="shared" si="24"/>
        <v>0</v>
      </c>
      <c r="AR23" s="38">
        <v>0</v>
      </c>
      <c r="AS23" s="39">
        <f t="shared" si="25"/>
        <v>0</v>
      </c>
      <c r="AT23" s="41">
        <f t="shared" si="26"/>
        <v>0</v>
      </c>
      <c r="AU23" s="44">
        <v>0</v>
      </c>
      <c r="AV23" s="42">
        <f t="shared" si="27"/>
        <v>2</v>
      </c>
      <c r="AW23" s="37">
        <f t="shared" si="28"/>
        <v>10.5</v>
      </c>
      <c r="AX23" s="44">
        <v>11</v>
      </c>
      <c r="AY23" s="38">
        <v>10</v>
      </c>
      <c r="AZ23" s="61">
        <f t="shared" si="20"/>
        <v>3.75</v>
      </c>
      <c r="BA23" s="70">
        <f t="shared" si="29"/>
        <v>8</v>
      </c>
      <c r="BB23" s="73">
        <f t="shared" si="30"/>
        <v>30</v>
      </c>
      <c r="BC23" s="45">
        <f t="shared" si="21"/>
        <v>6.0083333333333337</v>
      </c>
      <c r="BD23" s="8" t="str">
        <f>IF((BC23&gt;=9.999),"Admis","Ajourné")</f>
        <v>Ajourné</v>
      </c>
      <c r="BE23" s="4"/>
      <c r="BF23" s="67" t="str">
        <f t="shared" si="22"/>
        <v>Ajourné ( e )</v>
      </c>
    </row>
    <row r="24" spans="1:58" ht="28.2" customHeight="1">
      <c r="A24" s="25">
        <v>13</v>
      </c>
      <c r="B24" s="26" t="s">
        <v>47</v>
      </c>
      <c r="C24" s="26" t="s">
        <v>57</v>
      </c>
      <c r="D24" s="26" t="s">
        <v>56</v>
      </c>
      <c r="E24" s="6">
        <f t="shared" si="0"/>
        <v>6</v>
      </c>
      <c r="F24" s="37">
        <f t="shared" si="1"/>
        <v>8.5533333333333328</v>
      </c>
      <c r="G24" s="50">
        <v>12.83</v>
      </c>
      <c r="H24" s="44">
        <v>0</v>
      </c>
      <c r="I24" s="39">
        <f t="shared" si="2"/>
        <v>6</v>
      </c>
      <c r="J24" s="37">
        <f t="shared" si="3"/>
        <v>7.875</v>
      </c>
      <c r="K24" s="44">
        <v>10</v>
      </c>
      <c r="L24" s="44">
        <v>11.5</v>
      </c>
      <c r="M24" s="44">
        <v>0</v>
      </c>
      <c r="N24" s="39">
        <f t="shared" si="4"/>
        <v>0</v>
      </c>
      <c r="O24" s="37">
        <f t="shared" si="5"/>
        <v>0</v>
      </c>
      <c r="P24" s="50">
        <v>0</v>
      </c>
      <c r="Q24" s="44">
        <v>0</v>
      </c>
      <c r="R24" s="39">
        <f t="shared" si="6"/>
        <v>4</v>
      </c>
      <c r="S24" s="37">
        <f t="shared" si="7"/>
        <v>10</v>
      </c>
      <c r="T24" s="50">
        <v>10</v>
      </c>
      <c r="U24" s="39">
        <f t="shared" si="8"/>
        <v>2</v>
      </c>
      <c r="V24" s="41">
        <f t="shared" si="9"/>
        <v>14</v>
      </c>
      <c r="W24" s="44">
        <v>14</v>
      </c>
      <c r="X24" s="42">
        <f t="shared" si="10"/>
        <v>2</v>
      </c>
      <c r="Y24" s="37">
        <f t="shared" si="11"/>
        <v>12.25</v>
      </c>
      <c r="Z24" s="44">
        <v>12.25</v>
      </c>
      <c r="AA24" s="61">
        <f t="shared" si="12"/>
        <v>7.9379999999999997</v>
      </c>
      <c r="AB24" s="43">
        <f t="shared" si="13"/>
        <v>20</v>
      </c>
      <c r="AC24" s="39">
        <f t="shared" si="14"/>
        <v>4</v>
      </c>
      <c r="AD24" s="37">
        <f t="shared" si="15"/>
        <v>5.333333333333333</v>
      </c>
      <c r="AE24" s="44">
        <v>0</v>
      </c>
      <c r="AF24" s="44">
        <v>16</v>
      </c>
      <c r="AG24" s="39">
        <f t="shared" si="16"/>
        <v>4</v>
      </c>
      <c r="AH24" s="37">
        <f t="shared" si="17"/>
        <v>6.5</v>
      </c>
      <c r="AI24" s="44">
        <v>13</v>
      </c>
      <c r="AJ24" s="44">
        <v>0</v>
      </c>
      <c r="AK24" s="44">
        <v>0</v>
      </c>
      <c r="AL24" s="39">
        <f t="shared" si="18"/>
        <v>2</v>
      </c>
      <c r="AM24" s="37">
        <f t="shared" si="19"/>
        <v>5.25</v>
      </c>
      <c r="AN24" s="44">
        <v>10.5</v>
      </c>
      <c r="AO24" s="44">
        <v>0</v>
      </c>
      <c r="AP24" s="39">
        <f t="shared" si="23"/>
        <v>4</v>
      </c>
      <c r="AQ24" s="37">
        <f t="shared" si="24"/>
        <v>12</v>
      </c>
      <c r="AR24" s="44">
        <v>12</v>
      </c>
      <c r="AS24" s="39">
        <f t="shared" si="25"/>
        <v>0</v>
      </c>
      <c r="AT24" s="41">
        <f t="shared" si="26"/>
        <v>0</v>
      </c>
      <c r="AU24" s="44">
        <v>0</v>
      </c>
      <c r="AV24" s="42">
        <f t="shared" si="27"/>
        <v>2</v>
      </c>
      <c r="AW24" s="37">
        <f t="shared" si="28"/>
        <v>10.25</v>
      </c>
      <c r="AX24" s="44">
        <v>12.5</v>
      </c>
      <c r="AY24" s="44">
        <v>8</v>
      </c>
      <c r="AZ24" s="61">
        <f t="shared" si="20"/>
        <v>6.3125</v>
      </c>
      <c r="BA24" s="70">
        <f t="shared" si="29"/>
        <v>16</v>
      </c>
      <c r="BB24" s="73">
        <f t="shared" si="30"/>
        <v>36</v>
      </c>
      <c r="BC24" s="45">
        <f t="shared" si="21"/>
        <v>7.1252499999999994</v>
      </c>
      <c r="BD24" s="7">
        <v>34166</v>
      </c>
      <c r="BE24" s="64" t="s">
        <v>76</v>
      </c>
      <c r="BF24" s="67" t="str">
        <f t="shared" si="22"/>
        <v>Ajourné ( e )</v>
      </c>
    </row>
    <row r="26" spans="1:58" ht="23.1" customHeight="1">
      <c r="B26" s="1"/>
      <c r="C26" s="1"/>
      <c r="D26" s="1"/>
      <c r="E26" s="1"/>
    </row>
    <row r="27" spans="1:58" ht="23.1" customHeight="1">
      <c r="B27" s="1"/>
      <c r="C27" s="1"/>
      <c r="D27" s="1"/>
      <c r="E27" s="1"/>
    </row>
    <row r="28" spans="1:58" ht="23.1" customHeight="1">
      <c r="B28" s="1"/>
      <c r="C28" s="1"/>
      <c r="D28" s="1"/>
      <c r="E28" s="1"/>
    </row>
    <row r="29" spans="1:58" ht="23.1" customHeight="1">
      <c r="B29" s="1"/>
      <c r="C29" s="1"/>
      <c r="D29" s="1"/>
      <c r="E29" s="1"/>
    </row>
    <row r="30" spans="1:58" ht="23.1" customHeight="1">
      <c r="B30" s="1"/>
      <c r="C30" s="1"/>
      <c r="D30" s="1"/>
      <c r="E30" s="1"/>
    </row>
    <row r="31" spans="1:58" ht="23.1" customHeight="1">
      <c r="B31" s="1"/>
      <c r="C31" s="1"/>
      <c r="D31" s="1"/>
      <c r="E31" s="1"/>
    </row>
    <row r="32" spans="1:58" ht="23.1" customHeight="1">
      <c r="B32" s="1"/>
      <c r="C32" s="1"/>
      <c r="D32" s="1"/>
      <c r="E32" s="1"/>
    </row>
    <row r="33" spans="2:5" ht="23.1" customHeight="1">
      <c r="B33" s="1"/>
      <c r="C33" s="1"/>
      <c r="D33" s="1"/>
      <c r="E33" s="1"/>
    </row>
    <row r="34" spans="2:5" ht="23.1" customHeight="1">
      <c r="B34" s="1"/>
      <c r="C34" s="1"/>
      <c r="D34" s="1"/>
      <c r="E34" s="1"/>
    </row>
    <row r="35" spans="2:5" ht="23.1" customHeight="1">
      <c r="B35" s="1"/>
      <c r="C35" s="1"/>
      <c r="D35" s="1"/>
      <c r="E35" s="1"/>
    </row>
    <row r="36" spans="2:5" ht="23.1" customHeight="1">
      <c r="B36" s="1"/>
      <c r="C36" s="1"/>
      <c r="D36" s="1"/>
      <c r="E36" s="1"/>
    </row>
    <row r="37" spans="2:5" ht="23.1" customHeight="1">
      <c r="B37" s="1"/>
      <c r="C37" s="1"/>
      <c r="D37" s="1"/>
      <c r="E37" s="1"/>
    </row>
    <row r="38" spans="2:5" ht="23.1" customHeight="1">
      <c r="B38" s="1"/>
      <c r="C38" s="1"/>
      <c r="D38" s="1"/>
      <c r="E38" s="1"/>
    </row>
    <row r="39" spans="2:5" ht="23.1" customHeight="1">
      <c r="B39" s="1"/>
      <c r="C39" s="1"/>
      <c r="D39" s="1"/>
      <c r="E39" s="1"/>
    </row>
    <row r="40" spans="2:5" ht="23.1" customHeight="1">
      <c r="B40" s="1"/>
      <c r="C40" s="1"/>
      <c r="D40" s="1"/>
      <c r="E40" s="1"/>
    </row>
    <row r="41" spans="2:5" ht="23.1" customHeight="1">
      <c r="B41" s="1"/>
      <c r="C41" s="1"/>
      <c r="D41" s="1"/>
      <c r="E41" s="1"/>
    </row>
    <row r="42" spans="2:5" ht="23.1" customHeight="1">
      <c r="B42" s="1"/>
      <c r="C42" s="1"/>
      <c r="D42" s="1"/>
      <c r="E42" s="1"/>
    </row>
    <row r="43" spans="2:5" ht="23.1" customHeight="1">
      <c r="B43" s="1"/>
      <c r="C43" s="1"/>
      <c r="D43" s="1"/>
      <c r="E43" s="1"/>
    </row>
    <row r="44" spans="2:5" ht="23.1" customHeight="1">
      <c r="B44" s="1"/>
      <c r="C44" s="1"/>
      <c r="D44" s="1"/>
      <c r="E44" s="1"/>
    </row>
    <row r="45" spans="2:5" ht="23.1" customHeight="1">
      <c r="B45" s="1"/>
      <c r="C45" s="1"/>
      <c r="D45" s="1"/>
      <c r="E45" s="1"/>
    </row>
    <row r="46" spans="2:5" ht="23.1" customHeight="1">
      <c r="B46" s="1"/>
      <c r="C46" s="1"/>
      <c r="D46" s="1"/>
      <c r="E46" s="1"/>
    </row>
    <row r="47" spans="2:5" ht="23.1" customHeight="1">
      <c r="B47" s="1"/>
      <c r="C47" s="1"/>
      <c r="D47" s="1"/>
      <c r="E47" s="1"/>
    </row>
    <row r="48" spans="2:5" ht="23.1" customHeight="1">
      <c r="B48" s="1"/>
      <c r="C48" s="1"/>
      <c r="D48" s="1"/>
      <c r="E48" s="1"/>
    </row>
    <row r="49" spans="2:5" ht="23.1" customHeight="1">
      <c r="B49" s="1"/>
      <c r="C49" s="1"/>
      <c r="D49" s="1"/>
      <c r="E49" s="1"/>
    </row>
    <row r="50" spans="2:5" ht="23.1" customHeight="1">
      <c r="B50" s="1"/>
      <c r="C50" s="1"/>
      <c r="D50" s="1"/>
      <c r="E50" s="1"/>
    </row>
    <row r="51" spans="2:5" ht="23.1" customHeight="1">
      <c r="B51" s="1"/>
      <c r="C51" s="1"/>
      <c r="D51" s="1"/>
      <c r="E51" s="1"/>
    </row>
    <row r="52" spans="2:5" ht="23.1" customHeight="1">
      <c r="B52" s="1"/>
      <c r="C52" s="1"/>
      <c r="D52" s="1"/>
      <c r="E52" s="1"/>
    </row>
    <row r="53" spans="2:5" ht="23.1" customHeight="1">
      <c r="B53" s="1"/>
      <c r="C53" s="1"/>
      <c r="D53" s="1"/>
      <c r="E53" s="1"/>
    </row>
    <row r="54" spans="2:5" ht="23.1" customHeight="1">
      <c r="B54" s="1"/>
      <c r="C54" s="1"/>
      <c r="D54" s="1"/>
      <c r="E54" s="1"/>
    </row>
    <row r="55" spans="2:5" ht="23.1" customHeight="1">
      <c r="B55" s="1"/>
      <c r="C55" s="1"/>
      <c r="D55" s="1"/>
      <c r="E55" s="1"/>
    </row>
    <row r="56" spans="2:5" ht="23.1" customHeight="1">
      <c r="B56" s="1"/>
      <c r="C56" s="1"/>
      <c r="D56" s="1"/>
      <c r="E56" s="1"/>
    </row>
    <row r="57" spans="2:5" ht="23.1" customHeight="1">
      <c r="B57" s="1"/>
      <c r="C57" s="1"/>
      <c r="D57" s="1"/>
      <c r="E57" s="1"/>
    </row>
    <row r="58" spans="2:5" ht="23.1" customHeight="1">
      <c r="B58" s="1"/>
      <c r="C58" s="1"/>
      <c r="D58" s="1"/>
      <c r="E58" s="1"/>
    </row>
    <row r="59" spans="2:5" ht="23.1" customHeight="1">
      <c r="B59" s="1"/>
      <c r="C59" s="1"/>
      <c r="D59" s="1"/>
      <c r="E59" s="1"/>
    </row>
    <row r="60" spans="2:5" ht="23.1" customHeight="1">
      <c r="B60" s="1"/>
      <c r="C60" s="1"/>
      <c r="D60" s="1"/>
      <c r="E60" s="1"/>
    </row>
    <row r="61" spans="2:5" ht="23.1" customHeight="1">
      <c r="B61" s="1"/>
      <c r="C61" s="1"/>
      <c r="D61" s="1"/>
      <c r="E61" s="1"/>
    </row>
    <row r="62" spans="2:5" ht="23.1" customHeight="1">
      <c r="B62" s="1"/>
      <c r="C62" s="1"/>
      <c r="D62" s="1"/>
      <c r="E62" s="1"/>
    </row>
    <row r="63" spans="2:5" ht="23.1" customHeight="1">
      <c r="B63" s="1"/>
      <c r="C63" s="1"/>
      <c r="D63" s="1"/>
      <c r="E63" s="1"/>
    </row>
    <row r="64" spans="2:5" ht="23.1" customHeight="1">
      <c r="B64" s="1"/>
      <c r="C64" s="1"/>
      <c r="D64" s="1"/>
      <c r="E64" s="1"/>
    </row>
    <row r="65" spans="2:5" ht="23.1" customHeight="1">
      <c r="B65" s="1"/>
      <c r="C65" s="1"/>
      <c r="D65" s="1"/>
      <c r="E65" s="1"/>
    </row>
    <row r="66" spans="2:5" ht="23.1" customHeight="1">
      <c r="B66" s="1"/>
      <c r="C66" s="1"/>
      <c r="D66" s="1"/>
      <c r="E66" s="1"/>
    </row>
    <row r="67" spans="2:5" ht="23.1" customHeight="1">
      <c r="B67" s="1"/>
      <c r="C67" s="1"/>
      <c r="D67" s="1"/>
      <c r="E67" s="1"/>
    </row>
    <row r="68" spans="2:5" ht="23.1" customHeight="1">
      <c r="B68" s="1"/>
      <c r="C68" s="1"/>
      <c r="D68" s="1"/>
      <c r="E68" s="1"/>
    </row>
    <row r="69" spans="2:5" ht="23.1" customHeight="1">
      <c r="B69" s="1"/>
      <c r="C69" s="1"/>
      <c r="D69" s="1"/>
      <c r="E69" s="1"/>
    </row>
    <row r="70" spans="2:5" ht="23.1" customHeight="1">
      <c r="B70" s="1"/>
      <c r="C70" s="1"/>
      <c r="D70" s="1"/>
      <c r="E70" s="1"/>
    </row>
    <row r="71" spans="2:5" ht="23.1" customHeight="1">
      <c r="B71" s="1"/>
      <c r="C71" s="1"/>
      <c r="D71" s="1"/>
      <c r="E71" s="1"/>
    </row>
    <row r="72" spans="2:5" ht="23.1" customHeight="1">
      <c r="B72" s="1"/>
      <c r="C72" s="1"/>
      <c r="D72" s="1"/>
      <c r="E72" s="1"/>
    </row>
    <row r="73" spans="2:5" ht="23.1" customHeight="1">
      <c r="B73" s="1"/>
      <c r="C73" s="1"/>
      <c r="D73" s="1"/>
      <c r="E73" s="1"/>
    </row>
    <row r="74" spans="2:5" ht="23.1" customHeight="1">
      <c r="B74" s="1"/>
      <c r="C74" s="1"/>
      <c r="D74" s="1"/>
      <c r="E74" s="1"/>
    </row>
    <row r="75" spans="2:5" ht="23.1" customHeight="1">
      <c r="B75" s="1"/>
      <c r="C75" s="1"/>
      <c r="D75" s="1"/>
      <c r="E75" s="1"/>
    </row>
    <row r="76" spans="2:5" ht="23.1" customHeight="1">
      <c r="B76" s="1"/>
      <c r="C76" s="1"/>
      <c r="D76" s="1"/>
      <c r="E76" s="1"/>
    </row>
    <row r="77" spans="2:5" ht="23.1" customHeight="1">
      <c r="B77" s="1"/>
      <c r="C77" s="1"/>
      <c r="D77" s="1"/>
      <c r="E77" s="1"/>
    </row>
    <row r="78" spans="2:5" ht="23.1" customHeight="1">
      <c r="B78" s="1"/>
      <c r="C78" s="1"/>
      <c r="D78" s="1"/>
      <c r="E78" s="1"/>
    </row>
    <row r="79" spans="2:5" ht="23.1" customHeight="1">
      <c r="B79" s="1"/>
      <c r="C79" s="1"/>
      <c r="D79" s="1"/>
      <c r="E79" s="1"/>
    </row>
    <row r="80" spans="2:5" ht="23.1" customHeight="1">
      <c r="B80" s="1"/>
      <c r="C80" s="1"/>
      <c r="D80" s="1"/>
      <c r="E80" s="1"/>
    </row>
    <row r="81" spans="2:5" ht="23.1" customHeight="1">
      <c r="B81" s="1"/>
      <c r="C81" s="1"/>
      <c r="D81" s="1"/>
      <c r="E81" s="1"/>
    </row>
    <row r="82" spans="2:5" ht="23.1" customHeight="1">
      <c r="B82" s="1"/>
      <c r="C82" s="1"/>
      <c r="D82" s="1"/>
      <c r="E82" s="1"/>
    </row>
    <row r="83" spans="2:5" ht="23.1" customHeight="1">
      <c r="B83" s="1"/>
      <c r="C83" s="1"/>
      <c r="D83" s="1"/>
      <c r="E83" s="1"/>
    </row>
    <row r="84" spans="2:5" ht="23.1" customHeight="1">
      <c r="B84" s="1"/>
      <c r="C84" s="1"/>
      <c r="D84" s="1"/>
      <c r="E84" s="1"/>
    </row>
    <row r="85" spans="2:5" ht="23.1" customHeight="1">
      <c r="B85" s="1"/>
      <c r="C85" s="1"/>
      <c r="D85" s="1"/>
      <c r="E85" s="1"/>
    </row>
    <row r="86" spans="2:5" ht="23.1" customHeight="1">
      <c r="B86" s="1"/>
      <c r="C86" s="1"/>
      <c r="D86" s="1"/>
      <c r="E86" s="1"/>
    </row>
    <row r="87" spans="2:5" ht="23.1" customHeight="1">
      <c r="B87" s="1"/>
      <c r="C87" s="1"/>
      <c r="D87" s="1"/>
      <c r="E87" s="1"/>
    </row>
    <row r="88" spans="2:5" ht="23.1" customHeight="1">
      <c r="B88" s="1"/>
      <c r="C88" s="1"/>
      <c r="D88" s="1"/>
      <c r="E88" s="1"/>
    </row>
    <row r="89" spans="2:5" ht="23.1" customHeight="1">
      <c r="B89" s="1"/>
      <c r="C89" s="1"/>
      <c r="D89" s="1"/>
      <c r="E89" s="1"/>
    </row>
    <row r="90" spans="2:5" ht="23.1" customHeight="1">
      <c r="B90" s="1"/>
      <c r="C90" s="1"/>
      <c r="D90" s="1"/>
      <c r="E90" s="1"/>
    </row>
    <row r="91" spans="2:5" ht="23.1" customHeight="1">
      <c r="B91" s="1"/>
      <c r="C91" s="1"/>
      <c r="D91" s="1"/>
      <c r="E91" s="1"/>
    </row>
    <row r="92" spans="2:5" ht="23.1" customHeight="1">
      <c r="B92" s="1"/>
      <c r="C92" s="1"/>
      <c r="D92" s="1"/>
      <c r="E92" s="1"/>
    </row>
    <row r="93" spans="2:5" ht="23.1" customHeight="1">
      <c r="B93" s="1"/>
      <c r="C93" s="1"/>
      <c r="D93" s="1"/>
      <c r="E93" s="1"/>
    </row>
    <row r="94" spans="2:5" ht="23.1" customHeight="1">
      <c r="B94" s="1"/>
      <c r="C94" s="1"/>
      <c r="D94" s="1"/>
      <c r="E94" s="1"/>
    </row>
    <row r="95" spans="2:5" ht="23.1" customHeight="1">
      <c r="B95" s="1"/>
      <c r="C95" s="1"/>
      <c r="D95" s="1"/>
      <c r="E95" s="1"/>
    </row>
    <row r="96" spans="2:5" ht="23.1" customHeight="1">
      <c r="B96" s="1"/>
      <c r="C96" s="1"/>
      <c r="D96" s="1"/>
      <c r="E96" s="1"/>
    </row>
    <row r="97" spans="2:5" ht="23.1" customHeight="1">
      <c r="B97" s="1"/>
      <c r="C97" s="1"/>
      <c r="D97" s="1"/>
      <c r="E97" s="1"/>
    </row>
    <row r="98" spans="2:5" ht="23.1" customHeight="1">
      <c r="B98" s="1"/>
      <c r="C98" s="1"/>
      <c r="D98" s="1"/>
      <c r="E98" s="1"/>
    </row>
    <row r="99" spans="2:5" ht="23.1" customHeight="1">
      <c r="B99" s="1"/>
      <c r="C99" s="1"/>
      <c r="D99" s="1"/>
      <c r="E99" s="1"/>
    </row>
    <row r="100" spans="2:5" ht="23.1" customHeight="1">
      <c r="B100" s="1"/>
      <c r="C100" s="1"/>
      <c r="D100" s="1"/>
      <c r="E100" s="1"/>
    </row>
    <row r="101" spans="2:5" ht="23.1" customHeight="1">
      <c r="B101" s="1"/>
      <c r="C101" s="1"/>
      <c r="D101" s="1"/>
      <c r="E101" s="1"/>
    </row>
    <row r="102" spans="2:5" ht="23.1" customHeight="1">
      <c r="B102" s="1"/>
      <c r="C102" s="1"/>
      <c r="D102" s="1"/>
      <c r="E102" s="1"/>
    </row>
    <row r="103" spans="2:5" ht="23.1" customHeight="1">
      <c r="B103" s="1"/>
      <c r="C103" s="1"/>
      <c r="D103" s="1"/>
      <c r="E103" s="1"/>
    </row>
    <row r="104" spans="2:5" ht="23.1" customHeight="1">
      <c r="B104" s="1"/>
      <c r="C104" s="1"/>
      <c r="D104" s="1"/>
      <c r="E104" s="1"/>
    </row>
    <row r="105" spans="2:5" ht="23.1" customHeight="1">
      <c r="B105" s="1"/>
      <c r="C105" s="1"/>
      <c r="D105" s="1"/>
      <c r="E105" s="1"/>
    </row>
    <row r="106" spans="2:5" ht="23.1" customHeight="1">
      <c r="B106" s="1"/>
      <c r="C106" s="1"/>
      <c r="D106" s="1"/>
      <c r="E106" s="1"/>
    </row>
    <row r="107" spans="2:5" ht="23.1" customHeight="1">
      <c r="B107" s="1"/>
      <c r="C107" s="1"/>
      <c r="D107" s="1"/>
      <c r="E107" s="1"/>
    </row>
    <row r="108" spans="2:5" ht="23.1" customHeight="1">
      <c r="B108" s="1"/>
      <c r="C108" s="1"/>
      <c r="D108" s="1"/>
      <c r="E108" s="1"/>
    </row>
    <row r="109" spans="2:5" ht="23.1" customHeight="1">
      <c r="B109" s="1"/>
      <c r="C109" s="1"/>
      <c r="D109" s="1"/>
      <c r="E109" s="1"/>
    </row>
    <row r="110" spans="2:5" ht="23.1" customHeight="1">
      <c r="B110" s="1"/>
      <c r="C110" s="1"/>
      <c r="D110" s="1"/>
      <c r="E110" s="1"/>
    </row>
    <row r="111" spans="2:5" ht="23.1" customHeight="1">
      <c r="B111" s="1"/>
      <c r="C111" s="1"/>
      <c r="D111" s="1"/>
      <c r="E111" s="1"/>
    </row>
    <row r="112" spans="2:5" ht="23.1" customHeight="1">
      <c r="B112" s="1"/>
      <c r="C112" s="1"/>
      <c r="D112" s="1"/>
      <c r="E112" s="1"/>
    </row>
    <row r="113" spans="2:5" ht="23.1" customHeight="1">
      <c r="B113" s="1"/>
      <c r="C113" s="1"/>
      <c r="D113" s="1"/>
      <c r="E113" s="1"/>
    </row>
    <row r="114" spans="2:5" ht="23.1" customHeight="1">
      <c r="B114" s="1"/>
      <c r="C114" s="1"/>
      <c r="D114" s="1"/>
      <c r="E114" s="1"/>
    </row>
    <row r="115" spans="2:5" ht="23.1" customHeight="1">
      <c r="B115" s="1"/>
      <c r="C115" s="1"/>
      <c r="D115" s="1"/>
      <c r="E115" s="1"/>
    </row>
    <row r="116" spans="2:5" ht="23.1" customHeight="1">
      <c r="B116" s="1"/>
      <c r="C116" s="1"/>
      <c r="D116" s="1"/>
      <c r="E116" s="1"/>
    </row>
    <row r="117" spans="2:5" ht="23.1" customHeight="1">
      <c r="B117" s="1"/>
      <c r="C117" s="1"/>
      <c r="D117" s="1"/>
      <c r="E117" s="1"/>
    </row>
    <row r="118" spans="2:5" ht="23.1" customHeight="1">
      <c r="B118" s="1"/>
      <c r="C118" s="1"/>
      <c r="D118" s="1"/>
      <c r="E118" s="1"/>
    </row>
    <row r="119" spans="2:5" ht="23.1" customHeight="1">
      <c r="B119" s="1"/>
      <c r="C119" s="1"/>
      <c r="D119" s="1"/>
      <c r="E119" s="1"/>
    </row>
    <row r="120" spans="2:5" ht="23.1" customHeight="1">
      <c r="B120" s="1"/>
      <c r="C120" s="1"/>
      <c r="D120" s="1"/>
      <c r="E120" s="1"/>
    </row>
    <row r="121" spans="2:5" ht="23.1" customHeight="1">
      <c r="B121" s="1"/>
      <c r="C121" s="1"/>
      <c r="D121" s="1"/>
      <c r="E121" s="1"/>
    </row>
    <row r="122" spans="2:5" ht="23.1" customHeight="1">
      <c r="B122" s="1"/>
      <c r="C122" s="1"/>
      <c r="D122" s="1"/>
      <c r="E122" s="1"/>
    </row>
    <row r="123" spans="2:5" ht="23.1" customHeight="1">
      <c r="B123" s="1"/>
      <c r="C123" s="1"/>
      <c r="D123" s="1"/>
      <c r="E123" s="1"/>
    </row>
    <row r="124" spans="2:5" ht="23.1" customHeight="1">
      <c r="B124" s="1"/>
      <c r="C124" s="1"/>
      <c r="D124" s="1"/>
      <c r="E124" s="1"/>
    </row>
    <row r="125" spans="2:5" ht="23.1" customHeight="1">
      <c r="B125" s="1"/>
      <c r="C125" s="1"/>
      <c r="D125" s="1"/>
      <c r="E125" s="1"/>
    </row>
    <row r="126" spans="2:5" ht="23.1" customHeight="1">
      <c r="B126" s="1"/>
      <c r="C126" s="1"/>
      <c r="D126" s="1"/>
      <c r="E126" s="1"/>
    </row>
    <row r="127" spans="2:5" ht="23.1" customHeight="1">
      <c r="B127" s="1"/>
      <c r="C127" s="1"/>
      <c r="D127" s="1"/>
      <c r="E127" s="1"/>
    </row>
    <row r="128" spans="2:5" ht="23.1" customHeight="1">
      <c r="B128" s="1"/>
      <c r="C128" s="1"/>
      <c r="D128" s="1"/>
      <c r="E128" s="1"/>
    </row>
    <row r="129" spans="2:5" ht="23.1" customHeight="1">
      <c r="B129" s="1"/>
      <c r="C129" s="1"/>
      <c r="D129" s="1"/>
      <c r="E129" s="1"/>
    </row>
    <row r="130" spans="2:5" ht="23.1" customHeight="1">
      <c r="B130" s="1"/>
      <c r="C130" s="1"/>
      <c r="D130" s="1"/>
      <c r="E130" s="1"/>
    </row>
    <row r="131" spans="2:5" ht="23.1" customHeight="1">
      <c r="B131" s="1"/>
      <c r="C131" s="1"/>
      <c r="D131" s="1"/>
      <c r="E131" s="1"/>
    </row>
    <row r="132" spans="2:5" ht="23.1" customHeight="1">
      <c r="B132" s="1"/>
      <c r="C132" s="1"/>
      <c r="D132" s="1"/>
      <c r="E132" s="1"/>
    </row>
    <row r="133" spans="2:5" ht="23.1" customHeight="1">
      <c r="B133" s="1"/>
      <c r="C133" s="1"/>
      <c r="D133" s="1"/>
      <c r="E133" s="1"/>
    </row>
    <row r="134" spans="2:5" ht="23.1" customHeight="1">
      <c r="B134" s="1"/>
      <c r="C134" s="1"/>
      <c r="D134" s="1"/>
      <c r="E134" s="1"/>
    </row>
    <row r="135" spans="2:5" ht="23.1" customHeight="1">
      <c r="B135" s="1"/>
      <c r="C135" s="1"/>
      <c r="D135" s="1"/>
      <c r="E135" s="1"/>
    </row>
    <row r="136" spans="2:5" ht="23.1" customHeight="1">
      <c r="B136" s="1"/>
      <c r="C136" s="1"/>
      <c r="D136" s="1"/>
      <c r="E136" s="1"/>
    </row>
    <row r="137" spans="2:5" ht="23.1" customHeight="1">
      <c r="B137" s="1"/>
      <c r="C137" s="1"/>
      <c r="D137" s="1"/>
      <c r="E137" s="1"/>
    </row>
    <row r="138" spans="2:5" ht="23.1" customHeight="1">
      <c r="B138" s="1"/>
      <c r="C138" s="1"/>
      <c r="D138" s="1"/>
      <c r="E138" s="1"/>
    </row>
    <row r="139" spans="2:5" ht="23.1" customHeight="1">
      <c r="B139" s="1"/>
      <c r="C139" s="1"/>
      <c r="D139" s="1"/>
      <c r="E139" s="1"/>
    </row>
    <row r="140" spans="2:5" ht="23.1" customHeight="1">
      <c r="B140" s="1"/>
      <c r="C140" s="1"/>
      <c r="D140" s="1"/>
      <c r="E140" s="1"/>
    </row>
    <row r="141" spans="2:5" ht="23.1" customHeight="1">
      <c r="B141" s="1"/>
      <c r="C141" s="1"/>
      <c r="D141" s="1"/>
      <c r="E141" s="1"/>
    </row>
    <row r="142" spans="2:5" ht="23.1" customHeight="1">
      <c r="B142" s="1"/>
      <c r="C142" s="1"/>
      <c r="D142" s="1"/>
      <c r="E142" s="1"/>
    </row>
    <row r="143" spans="2:5" ht="23.1" customHeight="1">
      <c r="B143" s="1"/>
      <c r="C143" s="1"/>
      <c r="D143" s="1"/>
      <c r="E143" s="1"/>
    </row>
    <row r="144" spans="2:5" ht="23.1" customHeight="1">
      <c r="B144" s="1"/>
      <c r="C144" s="1"/>
      <c r="D144" s="1"/>
      <c r="E144" s="1"/>
    </row>
    <row r="145" spans="2:5" ht="23.1" customHeight="1">
      <c r="B145" s="1"/>
      <c r="C145" s="1"/>
      <c r="D145" s="1"/>
      <c r="E145" s="1"/>
    </row>
    <row r="146" spans="2:5" ht="23.1" customHeight="1">
      <c r="B146" s="1"/>
      <c r="C146" s="1"/>
      <c r="D146" s="1"/>
      <c r="E146" s="1"/>
    </row>
    <row r="147" spans="2:5" ht="23.1" customHeight="1">
      <c r="B147" s="1"/>
      <c r="C147" s="1"/>
      <c r="D147" s="1"/>
      <c r="E147" s="1"/>
    </row>
    <row r="148" spans="2:5" ht="23.1" customHeight="1">
      <c r="B148" s="1"/>
      <c r="C148" s="1"/>
      <c r="D148" s="1"/>
      <c r="E148" s="1"/>
    </row>
    <row r="149" spans="2:5" ht="23.1" customHeight="1">
      <c r="B149" s="1"/>
      <c r="C149" s="1"/>
      <c r="D149" s="1"/>
      <c r="E149" s="1"/>
    </row>
    <row r="150" spans="2:5" ht="23.1" customHeight="1">
      <c r="B150" s="1"/>
      <c r="C150" s="1"/>
      <c r="D150" s="1"/>
      <c r="E150" s="1"/>
    </row>
    <row r="151" spans="2:5" ht="23.1" customHeight="1">
      <c r="B151" s="1"/>
      <c r="C151" s="1"/>
      <c r="D151" s="1"/>
      <c r="E151" s="1"/>
    </row>
    <row r="152" spans="2:5" ht="23.1" customHeight="1">
      <c r="B152" s="1"/>
      <c r="C152" s="1"/>
      <c r="D152" s="1"/>
      <c r="E152" s="1"/>
    </row>
    <row r="153" spans="2:5" ht="23.1" customHeight="1">
      <c r="B153" s="1"/>
      <c r="C153" s="1"/>
      <c r="D153" s="1"/>
      <c r="E153" s="1"/>
    </row>
    <row r="154" spans="2:5" ht="23.1" customHeight="1">
      <c r="B154" s="1"/>
      <c r="C154" s="1"/>
      <c r="D154" s="1"/>
      <c r="E154" s="1"/>
    </row>
    <row r="155" spans="2:5" ht="23.1" customHeight="1">
      <c r="B155" s="1"/>
      <c r="C155" s="1"/>
      <c r="D155" s="1"/>
      <c r="E155" s="1"/>
    </row>
    <row r="156" spans="2:5" ht="23.1" customHeight="1">
      <c r="B156" s="1"/>
      <c r="C156" s="1"/>
      <c r="D156" s="1"/>
      <c r="E156" s="1"/>
    </row>
    <row r="157" spans="2:5" ht="23.1" customHeight="1">
      <c r="B157" s="1"/>
      <c r="C157" s="1"/>
      <c r="D157" s="1"/>
      <c r="E157" s="1"/>
    </row>
    <row r="158" spans="2:5" ht="23.1" customHeight="1">
      <c r="B158" s="1"/>
      <c r="C158" s="1"/>
      <c r="D158" s="1"/>
      <c r="E158" s="1"/>
    </row>
    <row r="159" spans="2:5" ht="23.1" customHeight="1">
      <c r="B159" s="1"/>
      <c r="C159" s="1"/>
      <c r="D159" s="1"/>
      <c r="E159" s="1"/>
    </row>
    <row r="160" spans="2:5" ht="23.1" customHeight="1">
      <c r="B160" s="1"/>
      <c r="C160" s="1"/>
      <c r="D160" s="1"/>
      <c r="E160" s="1"/>
    </row>
    <row r="161" spans="2:5" ht="23.1" customHeight="1">
      <c r="B161" s="1"/>
      <c r="C161" s="1"/>
      <c r="D161" s="1"/>
      <c r="E161" s="1"/>
    </row>
    <row r="162" spans="2:5" ht="23.1" customHeight="1">
      <c r="B162" s="1"/>
      <c r="C162" s="1"/>
      <c r="D162" s="1"/>
      <c r="E162" s="1"/>
    </row>
  </sheetData>
  <sortState ref="A12:BF24">
    <sortCondition ref="BF12:BF24"/>
  </sortState>
  <mergeCells count="4">
    <mergeCell ref="A9:D9"/>
    <mergeCell ref="A10:D10"/>
    <mergeCell ref="B1:H1"/>
    <mergeCell ref="A5:BC5"/>
  </mergeCells>
  <pageMargins left="0.33" right="0.23622047244094491" top="0.74803149606299213" bottom="0.74803149606299213" header="0.31496062992125984" footer="0.31496062992125984"/>
  <pageSetup paperSize="8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20"/>
  <sheetViews>
    <sheetView tabSelected="1" topLeftCell="A9" workbookViewId="0">
      <selection activeCell="O24" sqref="O24"/>
    </sheetView>
  </sheetViews>
  <sheetFormatPr baseColWidth="10" defaultRowHeight="14.4"/>
  <cols>
    <col min="1" max="1" width="3.44140625" customWidth="1"/>
    <col min="2" max="2" width="8.5546875" customWidth="1"/>
    <col min="3" max="3" width="12.6640625" customWidth="1"/>
    <col min="4" max="4" width="10.88671875" customWidth="1"/>
    <col min="5" max="39" width="5.88671875" customWidth="1"/>
    <col min="40" max="40" width="3.88671875" customWidth="1"/>
    <col min="41" max="41" width="22.6640625" customWidth="1"/>
  </cols>
  <sheetData>
    <row r="1" spans="1:45" s="90" customFormat="1" ht="15.6">
      <c r="B1" s="31" t="s">
        <v>26</v>
      </c>
      <c r="C1" s="9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AS1" s="92"/>
    </row>
    <row r="2" spans="1:45" s="90" customFormat="1" ht="15.6">
      <c r="B2" s="31" t="s">
        <v>96</v>
      </c>
      <c r="C2" s="9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AS2" s="92"/>
    </row>
    <row r="3" spans="1:45" s="90" customFormat="1" ht="15.6">
      <c r="B3" s="32" t="s">
        <v>97</v>
      </c>
      <c r="C3" s="9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AS3" s="92"/>
    </row>
    <row r="4" spans="1:45" s="90" customFormat="1" ht="15.6">
      <c r="B4" s="32"/>
      <c r="C4" s="9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 t="s">
        <v>103</v>
      </c>
      <c r="R4" s="32"/>
      <c r="S4" s="32"/>
      <c r="T4" s="32"/>
      <c r="U4" s="32"/>
      <c r="AS4" s="92"/>
    </row>
    <row r="5" spans="1:45" s="90" customFormat="1" ht="15.6">
      <c r="B5" s="32"/>
      <c r="C5" s="9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AS5" s="92"/>
    </row>
    <row r="6" spans="1:45" s="90" customFormat="1" ht="45">
      <c r="B6" s="32"/>
      <c r="C6" s="91"/>
      <c r="D6" s="32"/>
      <c r="E6" s="32"/>
      <c r="F6" s="32"/>
      <c r="G6" s="93" t="s">
        <v>105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AS6" s="92"/>
    </row>
    <row r="7" spans="1:45" s="90" customFormat="1" ht="15.6">
      <c r="B7" s="32"/>
      <c r="C7" s="9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AS7" s="92"/>
    </row>
    <row r="8" spans="1:45" s="90" customFormat="1" ht="21">
      <c r="B8" s="94" t="s">
        <v>104</v>
      </c>
      <c r="C8" s="95"/>
      <c r="D8" s="96"/>
      <c r="E8" s="96"/>
      <c r="F8" s="31"/>
      <c r="G8" s="96"/>
      <c r="H8" s="96"/>
      <c r="I8" s="96"/>
      <c r="J8" s="96"/>
      <c r="K8" s="96"/>
      <c r="L8" s="96"/>
      <c r="M8" s="31"/>
      <c r="N8" s="96"/>
      <c r="O8" s="96"/>
      <c r="P8" s="96"/>
      <c r="Q8" s="96"/>
      <c r="R8" s="96"/>
      <c r="S8" s="96"/>
      <c r="T8" s="96"/>
      <c r="U8" s="96"/>
      <c r="AS8" s="92"/>
    </row>
    <row r="9" spans="1:45" s="1" customFormat="1"/>
    <row r="10" spans="1:45" s="1" customFormat="1"/>
    <row r="11" spans="1:45" ht="101.4">
      <c r="A11" s="100" t="s">
        <v>0</v>
      </c>
      <c r="B11" s="100" t="s">
        <v>1</v>
      </c>
      <c r="C11" s="100" t="s">
        <v>2</v>
      </c>
      <c r="D11" s="100" t="s">
        <v>3</v>
      </c>
      <c r="E11" s="101" t="s">
        <v>5</v>
      </c>
      <c r="F11" s="102" t="s">
        <v>6</v>
      </c>
      <c r="G11" s="102" t="s">
        <v>7</v>
      </c>
      <c r="H11" s="101" t="s">
        <v>9</v>
      </c>
      <c r="I11" s="102" t="s">
        <v>10</v>
      </c>
      <c r="J11" s="102" t="s">
        <v>11</v>
      </c>
      <c r="K11" s="102" t="s">
        <v>12</v>
      </c>
      <c r="L11" s="101" t="s">
        <v>14</v>
      </c>
      <c r="M11" s="102" t="s">
        <v>15</v>
      </c>
      <c r="N11" s="102" t="s">
        <v>92</v>
      </c>
      <c r="O11" s="101" t="s">
        <v>17</v>
      </c>
      <c r="P11" s="102" t="s">
        <v>93</v>
      </c>
      <c r="Q11" s="101" t="s">
        <v>19</v>
      </c>
      <c r="R11" s="102" t="s">
        <v>20</v>
      </c>
      <c r="S11" s="101" t="s">
        <v>22</v>
      </c>
      <c r="T11" s="102" t="s">
        <v>23</v>
      </c>
      <c r="U11" s="103" t="s">
        <v>24</v>
      </c>
      <c r="V11" s="101" t="s">
        <v>28</v>
      </c>
      <c r="W11" s="102" t="s">
        <v>6</v>
      </c>
      <c r="X11" s="102" t="s">
        <v>7</v>
      </c>
      <c r="Y11" s="101" t="s">
        <v>30</v>
      </c>
      <c r="Z11" s="102" t="s">
        <v>10</v>
      </c>
      <c r="AA11" s="102" t="s">
        <v>11</v>
      </c>
      <c r="AB11" s="102" t="s">
        <v>12</v>
      </c>
      <c r="AC11" s="101" t="s">
        <v>32</v>
      </c>
      <c r="AD11" s="102" t="s">
        <v>15</v>
      </c>
      <c r="AE11" s="102" t="s">
        <v>92</v>
      </c>
      <c r="AF11" s="101" t="s">
        <v>34</v>
      </c>
      <c r="AG11" s="102" t="s">
        <v>93</v>
      </c>
      <c r="AH11" s="101" t="s">
        <v>36</v>
      </c>
      <c r="AI11" s="102" t="s">
        <v>20</v>
      </c>
      <c r="AJ11" s="101" t="s">
        <v>38</v>
      </c>
      <c r="AK11" s="102" t="s">
        <v>39</v>
      </c>
      <c r="AL11" s="102" t="s">
        <v>40</v>
      </c>
      <c r="AM11" s="103" t="s">
        <v>41</v>
      </c>
      <c r="AN11" s="104" t="s">
        <v>44</v>
      </c>
      <c r="AO11" s="105" t="s">
        <v>100</v>
      </c>
      <c r="AP11" s="86"/>
    </row>
    <row r="12" spans="1:45" ht="15.6">
      <c r="A12" s="100">
        <v>1</v>
      </c>
      <c r="B12" s="107">
        <v>123001814</v>
      </c>
      <c r="C12" s="100" t="s">
        <v>63</v>
      </c>
      <c r="D12" s="100" t="s">
        <v>49</v>
      </c>
      <c r="E12" s="97">
        <v>11.106666666666667</v>
      </c>
      <c r="F12" s="98">
        <v>11.66</v>
      </c>
      <c r="G12" s="98">
        <v>10</v>
      </c>
      <c r="H12" s="97"/>
      <c r="I12" s="98"/>
      <c r="J12" s="98">
        <v>11</v>
      </c>
      <c r="K12" s="98">
        <v>12.28</v>
      </c>
      <c r="L12" s="97">
        <v>10.5</v>
      </c>
      <c r="M12" s="98">
        <v>10</v>
      </c>
      <c r="N12" s="98">
        <v>11</v>
      </c>
      <c r="O12" s="97">
        <v>15.5</v>
      </c>
      <c r="P12" s="98">
        <v>15.5</v>
      </c>
      <c r="Q12" s="97"/>
      <c r="R12" s="98"/>
      <c r="S12" s="97">
        <v>11.5</v>
      </c>
      <c r="T12" s="98">
        <v>11.5</v>
      </c>
      <c r="U12" s="99"/>
      <c r="V12" s="97">
        <v>11.166666666666666</v>
      </c>
      <c r="W12" s="98">
        <v>11.5</v>
      </c>
      <c r="X12" s="98">
        <v>10.5</v>
      </c>
      <c r="Y12" s="97"/>
      <c r="Z12" s="98"/>
      <c r="AA12" s="98"/>
      <c r="AB12" s="98"/>
      <c r="AC12" s="97">
        <v>10.375</v>
      </c>
      <c r="AD12" s="98">
        <v>10.25</v>
      </c>
      <c r="AE12" s="98">
        <v>10.5</v>
      </c>
      <c r="AF12" s="97">
        <v>12.5</v>
      </c>
      <c r="AG12" s="98">
        <v>12.5</v>
      </c>
      <c r="AH12" s="97">
        <v>11.5</v>
      </c>
      <c r="AI12" s="98">
        <v>11.5</v>
      </c>
      <c r="AJ12" s="97">
        <v>10</v>
      </c>
      <c r="AK12" s="98">
        <v>10</v>
      </c>
      <c r="AL12" s="98">
        <v>10</v>
      </c>
      <c r="AM12" s="99"/>
      <c r="AN12" s="106"/>
      <c r="AO12" s="100" t="s">
        <v>102</v>
      </c>
    </row>
    <row r="13" spans="1:45" ht="15.6">
      <c r="A13" s="100">
        <v>2</v>
      </c>
      <c r="B13" s="107">
        <v>123010829</v>
      </c>
      <c r="C13" s="100" t="s">
        <v>58</v>
      </c>
      <c r="D13" s="100" t="s">
        <v>59</v>
      </c>
      <c r="E13" s="97"/>
      <c r="F13" s="98"/>
      <c r="G13" s="98">
        <v>11.66</v>
      </c>
      <c r="H13" s="97"/>
      <c r="I13" s="98"/>
      <c r="J13" s="98"/>
      <c r="K13" s="98">
        <v>12</v>
      </c>
      <c r="L13" s="97">
        <v>10</v>
      </c>
      <c r="M13" s="98"/>
      <c r="N13" s="98">
        <v>13</v>
      </c>
      <c r="O13" s="97">
        <v>10</v>
      </c>
      <c r="P13" s="98">
        <v>10</v>
      </c>
      <c r="Q13" s="97">
        <v>10</v>
      </c>
      <c r="R13" s="98">
        <v>10</v>
      </c>
      <c r="S13" s="97">
        <v>10</v>
      </c>
      <c r="T13" s="98">
        <v>10</v>
      </c>
      <c r="U13" s="99"/>
      <c r="V13" s="97"/>
      <c r="W13" s="98"/>
      <c r="X13" s="98">
        <v>12</v>
      </c>
      <c r="Y13" s="97"/>
      <c r="Z13" s="98"/>
      <c r="AA13" s="98">
        <v>10</v>
      </c>
      <c r="AB13" s="98">
        <v>10</v>
      </c>
      <c r="AC13" s="97"/>
      <c r="AD13" s="98"/>
      <c r="AE13" s="98">
        <v>10.5</v>
      </c>
      <c r="AF13" s="97">
        <v>11.67</v>
      </c>
      <c r="AG13" s="98">
        <v>11.67</v>
      </c>
      <c r="AH13" s="97">
        <v>10</v>
      </c>
      <c r="AI13" s="98">
        <v>10</v>
      </c>
      <c r="AJ13" s="97"/>
      <c r="AK13" s="98"/>
      <c r="AL13" s="98">
        <v>10</v>
      </c>
      <c r="AM13" s="99"/>
      <c r="AN13" s="106"/>
      <c r="AO13" s="100" t="s">
        <v>102</v>
      </c>
    </row>
    <row r="14" spans="1:45" ht="15.6">
      <c r="A14" s="100">
        <v>3</v>
      </c>
      <c r="B14" s="107">
        <v>123012212</v>
      </c>
      <c r="C14" s="100" t="s">
        <v>60</v>
      </c>
      <c r="D14" s="100" t="s">
        <v>61</v>
      </c>
      <c r="E14" s="97">
        <v>10.333333333333334</v>
      </c>
      <c r="F14" s="98">
        <v>10</v>
      </c>
      <c r="G14" s="98">
        <v>11</v>
      </c>
      <c r="H14" s="97"/>
      <c r="I14" s="98">
        <v>10</v>
      </c>
      <c r="J14" s="98"/>
      <c r="K14" s="98">
        <v>10.75</v>
      </c>
      <c r="L14" s="97"/>
      <c r="M14" s="98">
        <v>11</v>
      </c>
      <c r="N14" s="98"/>
      <c r="O14" s="97">
        <v>12</v>
      </c>
      <c r="P14" s="98">
        <v>12</v>
      </c>
      <c r="Q14" s="97">
        <v>10</v>
      </c>
      <c r="R14" s="98">
        <v>10</v>
      </c>
      <c r="S14" s="97">
        <v>10</v>
      </c>
      <c r="T14" s="98">
        <v>10</v>
      </c>
      <c r="U14" s="99"/>
      <c r="V14" s="97"/>
      <c r="W14" s="98"/>
      <c r="X14" s="98">
        <v>12</v>
      </c>
      <c r="Y14" s="97"/>
      <c r="Z14" s="98"/>
      <c r="AA14" s="98"/>
      <c r="AB14" s="98"/>
      <c r="AC14" s="97"/>
      <c r="AD14" s="98"/>
      <c r="AE14" s="98"/>
      <c r="AF14" s="97">
        <v>11</v>
      </c>
      <c r="AG14" s="98">
        <v>11</v>
      </c>
      <c r="AH14" s="97"/>
      <c r="AI14" s="98"/>
      <c r="AJ14" s="97"/>
      <c r="AK14" s="98"/>
      <c r="AL14" s="98"/>
      <c r="AM14" s="99"/>
      <c r="AN14" s="106"/>
      <c r="AO14" s="100" t="s">
        <v>102</v>
      </c>
    </row>
    <row r="15" spans="1:45" ht="15.6">
      <c r="A15" s="100">
        <v>4</v>
      </c>
      <c r="B15" s="107">
        <v>113009546</v>
      </c>
      <c r="C15" s="100" t="s">
        <v>54</v>
      </c>
      <c r="D15" s="100" t="s">
        <v>55</v>
      </c>
      <c r="E15" s="97">
        <v>11</v>
      </c>
      <c r="F15" s="98">
        <v>10</v>
      </c>
      <c r="G15" s="98">
        <v>13</v>
      </c>
      <c r="H15" s="97">
        <v>9.6649999999999991</v>
      </c>
      <c r="I15" s="98">
        <v>9.25</v>
      </c>
      <c r="J15" s="98">
        <v>8</v>
      </c>
      <c r="K15" s="98">
        <v>12.16</v>
      </c>
      <c r="L15" s="97">
        <v>10</v>
      </c>
      <c r="M15" s="98">
        <v>11.5</v>
      </c>
      <c r="N15" s="98">
        <v>8.5</v>
      </c>
      <c r="O15" s="97">
        <v>7</v>
      </c>
      <c r="P15" s="98">
        <v>7</v>
      </c>
      <c r="Q15" s="97">
        <v>13</v>
      </c>
      <c r="R15" s="98">
        <v>13</v>
      </c>
      <c r="S15" s="97">
        <v>11.75</v>
      </c>
      <c r="T15" s="98">
        <v>11.75</v>
      </c>
      <c r="U15" s="99">
        <v>10.427333333333333</v>
      </c>
      <c r="V15" s="97"/>
      <c r="W15" s="98"/>
      <c r="X15" s="98">
        <v>11</v>
      </c>
      <c r="Y15" s="97"/>
      <c r="Z15" s="98"/>
      <c r="AA15" s="98"/>
      <c r="AB15" s="98"/>
      <c r="AC15" s="97"/>
      <c r="AD15" s="98"/>
      <c r="AE15" s="98"/>
      <c r="AF15" s="97"/>
      <c r="AG15" s="98"/>
      <c r="AH15" s="97"/>
      <c r="AI15" s="98"/>
      <c r="AJ15" s="97">
        <v>12.5</v>
      </c>
      <c r="AK15" s="98">
        <v>10</v>
      </c>
      <c r="AL15" s="98">
        <v>15</v>
      </c>
      <c r="AM15" s="99"/>
      <c r="AN15" s="106"/>
      <c r="AO15" s="100" t="s">
        <v>102</v>
      </c>
    </row>
    <row r="16" spans="1:45" ht="15.6">
      <c r="A16" s="100">
        <v>5</v>
      </c>
      <c r="B16" s="107" t="s">
        <v>45</v>
      </c>
      <c r="C16" s="100" t="s">
        <v>62</v>
      </c>
      <c r="D16" s="100" t="s">
        <v>48</v>
      </c>
      <c r="E16" s="97">
        <v>6.666666666666667</v>
      </c>
      <c r="F16" s="98">
        <v>10</v>
      </c>
      <c r="G16" s="98">
        <v>0</v>
      </c>
      <c r="H16" s="97"/>
      <c r="I16" s="98">
        <v>12</v>
      </c>
      <c r="J16" s="98">
        <v>10</v>
      </c>
      <c r="K16" s="98"/>
      <c r="L16" s="97"/>
      <c r="M16" s="98"/>
      <c r="N16" s="98">
        <v>10.5</v>
      </c>
      <c r="O16" s="97">
        <v>11</v>
      </c>
      <c r="P16" s="98">
        <v>11</v>
      </c>
      <c r="Q16" s="97">
        <v>10</v>
      </c>
      <c r="R16" s="98">
        <v>10</v>
      </c>
      <c r="S16" s="97">
        <v>10.67</v>
      </c>
      <c r="T16" s="98">
        <v>10.67</v>
      </c>
      <c r="U16" s="99"/>
      <c r="V16" s="97">
        <v>10.666666666666666</v>
      </c>
      <c r="W16" s="98">
        <v>11</v>
      </c>
      <c r="X16" s="98">
        <v>10</v>
      </c>
      <c r="Y16" s="97">
        <v>10</v>
      </c>
      <c r="Z16" s="98">
        <v>10</v>
      </c>
      <c r="AA16" s="98">
        <v>10</v>
      </c>
      <c r="AB16" s="98">
        <v>10</v>
      </c>
      <c r="AC16" s="97">
        <v>9.25</v>
      </c>
      <c r="AD16" s="98">
        <v>8</v>
      </c>
      <c r="AE16" s="98">
        <v>10.5</v>
      </c>
      <c r="AF16" s="97">
        <v>10</v>
      </c>
      <c r="AG16" s="98">
        <v>10</v>
      </c>
      <c r="AH16" s="97">
        <v>11</v>
      </c>
      <c r="AI16" s="98">
        <v>11</v>
      </c>
      <c r="AJ16" s="97">
        <v>10.5</v>
      </c>
      <c r="AK16" s="98">
        <v>10</v>
      </c>
      <c r="AL16" s="98">
        <v>11</v>
      </c>
      <c r="AM16" s="99">
        <v>10.28125</v>
      </c>
      <c r="AN16" s="106"/>
      <c r="AO16" s="100" t="s">
        <v>102</v>
      </c>
    </row>
    <row r="17" spans="1:41" ht="15.6">
      <c r="A17" s="100">
        <v>6</v>
      </c>
      <c r="B17" s="107">
        <v>1333008592</v>
      </c>
      <c r="C17" s="100" t="s">
        <v>46</v>
      </c>
      <c r="D17" s="100" t="s">
        <v>51</v>
      </c>
      <c r="E17" s="97">
        <v>10.666666666666666</v>
      </c>
      <c r="F17" s="98">
        <v>10</v>
      </c>
      <c r="G17" s="98">
        <v>12</v>
      </c>
      <c r="H17" s="97"/>
      <c r="I17" s="98">
        <v>10</v>
      </c>
      <c r="J17" s="98"/>
      <c r="K17" s="98"/>
      <c r="L17" s="97"/>
      <c r="M17" s="98"/>
      <c r="N17" s="98"/>
      <c r="O17" s="97"/>
      <c r="P17" s="98"/>
      <c r="Q17" s="97">
        <v>13</v>
      </c>
      <c r="R17" s="98">
        <v>13</v>
      </c>
      <c r="S17" s="97">
        <v>12</v>
      </c>
      <c r="T17" s="98">
        <v>12</v>
      </c>
      <c r="U17" s="99"/>
      <c r="V17" s="97">
        <v>11.333333333333334</v>
      </c>
      <c r="W17" s="98">
        <v>11</v>
      </c>
      <c r="X17" s="98">
        <v>12</v>
      </c>
      <c r="Y17" s="97"/>
      <c r="Z17" s="98"/>
      <c r="AA17" s="98">
        <v>10</v>
      </c>
      <c r="AB17" s="98">
        <v>10.5</v>
      </c>
      <c r="AC17" s="97"/>
      <c r="AD17" s="98"/>
      <c r="AE17" s="98"/>
      <c r="AF17" s="97">
        <v>11</v>
      </c>
      <c r="AG17" s="98">
        <v>11</v>
      </c>
      <c r="AH17" s="97">
        <v>13</v>
      </c>
      <c r="AI17" s="98">
        <v>13</v>
      </c>
      <c r="AJ17" s="97">
        <v>11</v>
      </c>
      <c r="AK17" s="98">
        <v>12</v>
      </c>
      <c r="AL17" s="98">
        <v>10</v>
      </c>
      <c r="AM17" s="99"/>
      <c r="AN17" s="106"/>
      <c r="AO17" s="100" t="s">
        <v>102</v>
      </c>
    </row>
    <row r="18" spans="1:41" ht="15.6">
      <c r="A18" s="100">
        <v>7</v>
      </c>
      <c r="B18" s="107" t="s">
        <v>70</v>
      </c>
      <c r="C18" s="100" t="s">
        <v>71</v>
      </c>
      <c r="D18" s="100" t="s">
        <v>72</v>
      </c>
      <c r="E18" s="97">
        <v>11.276666666666666</v>
      </c>
      <c r="F18" s="98">
        <v>10</v>
      </c>
      <c r="G18" s="98">
        <v>13.83</v>
      </c>
      <c r="H18" s="97"/>
      <c r="I18" s="98">
        <v>10.125</v>
      </c>
      <c r="J18" s="98"/>
      <c r="K18" s="98"/>
      <c r="L18" s="97"/>
      <c r="M18" s="98"/>
      <c r="N18" s="98"/>
      <c r="O18" s="97">
        <v>11</v>
      </c>
      <c r="P18" s="98">
        <v>11</v>
      </c>
      <c r="Q18" s="97">
        <v>10</v>
      </c>
      <c r="R18" s="98">
        <v>10</v>
      </c>
      <c r="S18" s="97">
        <v>10</v>
      </c>
      <c r="T18" s="98">
        <v>10</v>
      </c>
      <c r="U18" s="99"/>
      <c r="V18" s="97">
        <v>11.086666666666668</v>
      </c>
      <c r="W18" s="98">
        <v>11.3</v>
      </c>
      <c r="X18" s="98">
        <v>10.66</v>
      </c>
      <c r="Y18" s="97"/>
      <c r="Z18" s="98"/>
      <c r="AA18" s="98">
        <v>10</v>
      </c>
      <c r="AB18" s="98"/>
      <c r="AC18" s="97"/>
      <c r="AD18" s="98"/>
      <c r="AE18" s="98">
        <v>10</v>
      </c>
      <c r="AF18" s="97">
        <v>12.5</v>
      </c>
      <c r="AG18" s="98">
        <v>12.5</v>
      </c>
      <c r="AH18" s="97">
        <v>10</v>
      </c>
      <c r="AI18" s="98">
        <v>10</v>
      </c>
      <c r="AJ18" s="97">
        <v>10.375</v>
      </c>
      <c r="AK18" s="98">
        <v>10.75</v>
      </c>
      <c r="AL18" s="98">
        <v>10</v>
      </c>
      <c r="AM18" s="99"/>
      <c r="AN18" s="106"/>
      <c r="AO18" s="100" t="s">
        <v>102</v>
      </c>
    </row>
    <row r="19" spans="1:41" ht="15.6">
      <c r="A19" s="100">
        <v>8</v>
      </c>
      <c r="B19" s="107" t="s">
        <v>89</v>
      </c>
      <c r="C19" s="100" t="s">
        <v>90</v>
      </c>
      <c r="D19" s="100" t="s">
        <v>91</v>
      </c>
      <c r="E19" s="97">
        <v>11.333333333333334</v>
      </c>
      <c r="F19" s="98">
        <v>10.5</v>
      </c>
      <c r="G19" s="98">
        <v>13</v>
      </c>
      <c r="H19" s="97"/>
      <c r="I19" s="98"/>
      <c r="J19" s="98">
        <v>11</v>
      </c>
      <c r="K19" s="98"/>
      <c r="L19" s="97"/>
      <c r="M19" s="98"/>
      <c r="N19" s="98">
        <v>10</v>
      </c>
      <c r="O19" s="97">
        <v>11.5</v>
      </c>
      <c r="P19" s="98">
        <v>11.5</v>
      </c>
      <c r="Q19" s="97">
        <v>12.5</v>
      </c>
      <c r="R19" s="98">
        <v>12.5</v>
      </c>
      <c r="S19" s="97">
        <v>11</v>
      </c>
      <c r="T19" s="98">
        <v>11</v>
      </c>
      <c r="U19" s="99"/>
      <c r="V19" s="97"/>
      <c r="W19" s="98"/>
      <c r="X19" s="98">
        <v>14.5</v>
      </c>
      <c r="Y19" s="97"/>
      <c r="Z19" s="98"/>
      <c r="AA19" s="98"/>
      <c r="AB19" s="98"/>
      <c r="AC19" s="97"/>
      <c r="AD19" s="98">
        <v>10</v>
      </c>
      <c r="AE19" s="98"/>
      <c r="AF19" s="97"/>
      <c r="AG19" s="98"/>
      <c r="AH19" s="97"/>
      <c r="AI19" s="98"/>
      <c r="AJ19" s="97">
        <v>10.5</v>
      </c>
      <c r="AK19" s="98">
        <v>11</v>
      </c>
      <c r="AL19" s="98">
        <v>10</v>
      </c>
      <c r="AM19" s="99"/>
      <c r="AN19" s="106"/>
      <c r="AO19" s="100" t="s">
        <v>102</v>
      </c>
    </row>
    <row r="20" spans="1:41" ht="15.6">
      <c r="A20" s="100">
        <v>9</v>
      </c>
      <c r="B20" s="100" t="s">
        <v>47</v>
      </c>
      <c r="C20" s="100" t="s">
        <v>57</v>
      </c>
      <c r="D20" s="100" t="s">
        <v>56</v>
      </c>
      <c r="E20" s="97"/>
      <c r="F20" s="98">
        <v>12.83</v>
      </c>
      <c r="G20" s="98"/>
      <c r="H20" s="97"/>
      <c r="I20" s="98">
        <v>10</v>
      </c>
      <c r="J20" s="98">
        <v>11.5</v>
      </c>
      <c r="K20" s="98"/>
      <c r="L20" s="97"/>
      <c r="M20" s="98"/>
      <c r="N20" s="98"/>
      <c r="O20" s="97">
        <v>10</v>
      </c>
      <c r="P20" s="98">
        <v>10</v>
      </c>
      <c r="Q20" s="97">
        <v>14</v>
      </c>
      <c r="R20" s="98">
        <v>14</v>
      </c>
      <c r="S20" s="97">
        <v>12.25</v>
      </c>
      <c r="T20" s="98">
        <v>12.25</v>
      </c>
      <c r="U20" s="99"/>
      <c r="V20" s="97"/>
      <c r="W20" s="98"/>
      <c r="X20" s="98">
        <v>16</v>
      </c>
      <c r="Y20" s="97"/>
      <c r="Z20" s="98">
        <v>13</v>
      </c>
      <c r="AA20" s="98"/>
      <c r="AB20" s="98"/>
      <c r="AC20" s="97"/>
      <c r="AD20" s="98">
        <v>10.5</v>
      </c>
      <c r="AE20" s="98"/>
      <c r="AF20" s="97">
        <v>12</v>
      </c>
      <c r="AG20" s="98">
        <v>12</v>
      </c>
      <c r="AH20" s="97"/>
      <c r="AI20" s="98"/>
      <c r="AJ20" s="97">
        <v>10.25</v>
      </c>
      <c r="AK20" s="98">
        <v>12.5</v>
      </c>
      <c r="AL20" s="98">
        <v>8</v>
      </c>
      <c r="AM20" s="99"/>
      <c r="AN20" s="106"/>
      <c r="AO20" s="100" t="s">
        <v>102</v>
      </c>
    </row>
  </sheetData>
  <pageMargins left="0.25" right="0.25" top="0.75" bottom="0.75" header="0.3" footer="0.3"/>
  <pageSetup paperSize="8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2eme dettes</vt:lpstr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scolarité-pc</cp:lastModifiedBy>
  <cp:lastPrinted>2017-10-19T11:12:29Z</cp:lastPrinted>
  <dcterms:created xsi:type="dcterms:W3CDTF">2014-10-29T09:26:09Z</dcterms:created>
  <dcterms:modified xsi:type="dcterms:W3CDTF">2017-10-19T11:17:54Z</dcterms:modified>
</cp:coreProperties>
</file>