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PV S1 " sheetId="1" r:id="rId1"/>
    <sheet name="Feuil4" sheetId="4" r:id="rId2"/>
  </sheets>
  <calcPr calcId="124519"/>
</workbook>
</file>

<file path=xl/calcChain.xml><?xml version="1.0" encoding="utf-8"?>
<calcChain xmlns="http://schemas.openxmlformats.org/spreadsheetml/2006/main">
  <c r="AN16" i="1"/>
  <c r="AN17"/>
  <c r="AN18"/>
  <c r="AN20"/>
  <c r="AN22"/>
  <c r="AN15"/>
  <c r="AC23"/>
  <c r="AD23" s="1"/>
  <c r="V23"/>
  <c r="W23" s="1"/>
  <c r="M23"/>
  <c r="AC22"/>
  <c r="AD22" s="1"/>
  <c r="V22"/>
  <c r="W22" s="1"/>
  <c r="M22"/>
  <c r="AJ22" s="1"/>
  <c r="AC21"/>
  <c r="AD21" s="1"/>
  <c r="V21"/>
  <c r="W21" s="1"/>
  <c r="M21"/>
  <c r="AC20"/>
  <c r="AD20" s="1"/>
  <c r="V20"/>
  <c r="W20" s="1"/>
  <c r="M20"/>
  <c r="AJ20" s="1"/>
  <c r="AJ23" l="1"/>
  <c r="AN23" s="1"/>
  <c r="N23"/>
  <c r="AL23" s="1"/>
  <c r="N20"/>
  <c r="AL20" s="1"/>
  <c r="AJ21"/>
  <c r="AN21" s="1"/>
  <c r="AM20"/>
  <c r="N21"/>
  <c r="AL21" s="1"/>
  <c r="N22"/>
  <c r="AL22" s="1"/>
  <c r="AM22" s="1"/>
  <c r="AM23" l="1"/>
  <c r="AM21"/>
  <c r="AC16"/>
  <c r="AD16" s="1"/>
  <c r="AC17"/>
  <c r="AD17" s="1"/>
  <c r="AC18"/>
  <c r="AD18" s="1"/>
  <c r="AC19"/>
  <c r="AD19" s="1"/>
  <c r="AC15"/>
  <c r="AD15" s="1"/>
  <c r="V16"/>
  <c r="W16" s="1"/>
  <c r="V17"/>
  <c r="W17" s="1"/>
  <c r="V18"/>
  <c r="W18" s="1"/>
  <c r="V19"/>
  <c r="W19" s="1"/>
  <c r="V15"/>
  <c r="W15" s="1"/>
  <c r="M16"/>
  <c r="M17"/>
  <c r="N17" s="1"/>
  <c r="M18"/>
  <c r="N18" s="1"/>
  <c r="M19"/>
  <c r="N19" s="1"/>
  <c r="M15"/>
  <c r="AJ15" l="1"/>
  <c r="N15"/>
  <c r="AL15" s="1"/>
  <c r="AJ16"/>
  <c r="AL19"/>
  <c r="AL18"/>
  <c r="AL17"/>
  <c r="N16"/>
  <c r="AL16" s="1"/>
  <c r="AJ19"/>
  <c r="AN19" s="1"/>
  <c r="AJ18"/>
  <c r="AJ17"/>
  <c r="AM15" l="1"/>
  <c r="AM16"/>
  <c r="AM18"/>
  <c r="AM17"/>
  <c r="AM19"/>
</calcChain>
</file>

<file path=xl/sharedStrings.xml><?xml version="1.0" encoding="utf-8"?>
<sst xmlns="http://schemas.openxmlformats.org/spreadsheetml/2006/main" count="95" uniqueCount="68">
  <si>
    <t xml:space="preserve">Domaine : Sciences Humaines et Sociales       </t>
  </si>
  <si>
    <t>Diplôme préparé : Licence</t>
  </si>
  <si>
    <t xml:space="preserve">Date de Délibération :  </t>
  </si>
  <si>
    <t>Session___________: Normale</t>
  </si>
  <si>
    <t>Crédits Validés</t>
  </si>
  <si>
    <t>Crédits Capitalisés</t>
  </si>
  <si>
    <t>°N</t>
  </si>
  <si>
    <t>Matricule</t>
  </si>
  <si>
    <t>Nom</t>
  </si>
  <si>
    <t>Prénom</t>
  </si>
  <si>
    <t>Crédits : 20</t>
  </si>
  <si>
    <t>Session</t>
  </si>
  <si>
    <t>Moy. U</t>
  </si>
  <si>
    <t>Crédits</t>
  </si>
  <si>
    <t>Lang.Etrang 1</t>
  </si>
  <si>
    <t>Cré.05</t>
  </si>
  <si>
    <t>Filière  :Sciences Sociales</t>
  </si>
  <si>
    <t>Intro a l'antropologie  .1</t>
  </si>
  <si>
    <t>Intro a la sociologie  .1</t>
  </si>
  <si>
    <t>Intro a la philosophie .1</t>
  </si>
  <si>
    <t>Intro a la psychologie .1</t>
  </si>
  <si>
    <t>Ecoles et méthodes.1</t>
  </si>
  <si>
    <t>Statistiques descriptives .1</t>
  </si>
  <si>
    <t>Informatique . 1</t>
  </si>
  <si>
    <t>Introduction a l'economie.1</t>
  </si>
  <si>
    <t>L'individu et la culutre .1</t>
  </si>
  <si>
    <t>Cré.01</t>
  </si>
  <si>
    <t>Moy. S1</t>
  </si>
  <si>
    <t>Crédits : 01</t>
  </si>
  <si>
    <t>Cré.02</t>
  </si>
  <si>
    <t>Crédits : 5</t>
  </si>
  <si>
    <t>Crédits : 04</t>
  </si>
  <si>
    <t>1533008272</t>
  </si>
  <si>
    <t>AKKAL</t>
  </si>
  <si>
    <t>Nassima</t>
  </si>
  <si>
    <t>1533013292</t>
  </si>
  <si>
    <t>BROUK</t>
  </si>
  <si>
    <t>Lilia</t>
  </si>
  <si>
    <t>Katia</t>
  </si>
  <si>
    <t>DJENADI</t>
  </si>
  <si>
    <t>1433013560</t>
  </si>
  <si>
    <t>KHENNOUNE</t>
  </si>
  <si>
    <t>Naouel</t>
  </si>
  <si>
    <t>1533018607</t>
  </si>
  <si>
    <t>SACI</t>
  </si>
  <si>
    <t>Sarah</t>
  </si>
  <si>
    <t>1433005271</t>
  </si>
  <si>
    <t>TIRILT</t>
  </si>
  <si>
    <t>UNIVERSITE ABDERRAHMANE MIRA  - BEJAIA -</t>
  </si>
  <si>
    <t xml:space="preserve">FACULTE  SCIENCES HUMAINES ET SOCIALES      </t>
  </si>
  <si>
    <t xml:space="preserve">PV de deliberation </t>
  </si>
  <si>
    <t>UEF01</t>
  </si>
  <si>
    <t>UEM01</t>
  </si>
  <si>
    <t>UED01</t>
  </si>
  <si>
    <t>UET01</t>
  </si>
  <si>
    <t xml:space="preserve"> RESULTAT </t>
  </si>
  <si>
    <t>123006426</t>
  </si>
  <si>
    <t>BENABBAS</t>
  </si>
  <si>
    <t>Nouara</t>
  </si>
  <si>
    <t>1333004475</t>
  </si>
  <si>
    <t>Hanane</t>
  </si>
  <si>
    <t>1433015559</t>
  </si>
  <si>
    <t>GUILEF</t>
  </si>
  <si>
    <t>Zouina</t>
  </si>
  <si>
    <t>1333006333</t>
  </si>
  <si>
    <t>KHEBAT</t>
  </si>
  <si>
    <t xml:space="preserve">Année d'Etude : Dettes 1ère année </t>
  </si>
  <si>
    <t>Année Universitaire  : 2017/2018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</si>
</sst>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0.00"/>
    <numFmt numFmtId="165" formatCode="_-* #,##0.00\ &quot;F&quot;_-;\-* #,##0.00\ &quot;F&quot;_-;_-* &quot;-&quot;??\ &quot;F&quot;_-;_-@_-"/>
    <numFmt numFmtId="166" formatCode="_-* #,##0.000000\ &quot;F&quot;_-;\-* #,##0.000000\ &quot;F&quot;_-;_-* &quot;-&quot;??\ &quot;F&quot;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1"/>
      <color rgb="FF080000"/>
      <name val="Calibri"/>
      <family val="2"/>
      <scheme val="minor"/>
    </font>
    <font>
      <sz val="8"/>
      <name val="Cambria"/>
      <family val="1"/>
      <scheme val="major"/>
    </font>
    <font>
      <sz val="11"/>
      <color theme="1"/>
      <name val="Times New Roman"/>
      <family val="1"/>
    </font>
    <font>
      <sz val="11"/>
      <color rgb="FF0070C0"/>
      <name val="Calibri"/>
      <family val="2"/>
      <scheme val="minor"/>
    </font>
    <font>
      <sz val="10"/>
      <name val="Cambria"/>
      <family val="1"/>
      <scheme val="major"/>
    </font>
    <font>
      <b/>
      <sz val="14"/>
      <name val="Calibri"/>
      <family val="2"/>
      <scheme val="minor"/>
    </font>
    <font>
      <b/>
      <sz val="10"/>
      <name val="Cambria"/>
      <family val="1"/>
      <scheme val="major"/>
    </font>
    <font>
      <u/>
      <sz val="16"/>
      <name val="Cambria"/>
      <family val="1"/>
      <scheme val="major"/>
    </font>
    <font>
      <sz val="8"/>
      <color theme="1"/>
      <name val="Calibri"/>
      <family val="2"/>
      <scheme val="minor"/>
    </font>
    <font>
      <b/>
      <u/>
      <sz val="16"/>
      <color rgb="FF000000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/>
    <xf numFmtId="164" fontId="2" fillId="0" borderId="0" xfId="0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textRotation="90"/>
    </xf>
    <xf numFmtId="49" fontId="8" fillId="0" borderId="1" xfId="0" applyNumberFormat="1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/>
    <xf numFmtId="2" fontId="2" fillId="0" borderId="0" xfId="0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/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9" fontId="8" fillId="4" borderId="1" xfId="0" applyNumberFormat="1" applyFont="1" applyFill="1" applyBorder="1" applyAlignment="1"/>
    <xf numFmtId="2" fontId="11" fillId="0" borderId="0" xfId="0" applyNumberFormat="1" applyFont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/>
    </xf>
    <xf numFmtId="0" fontId="21" fillId="0" borderId="0" xfId="0" applyFont="1"/>
    <xf numFmtId="0" fontId="0" fillId="0" borderId="4" xfId="0" applyBorder="1" applyAlignment="1">
      <alignment horizontal="center"/>
    </xf>
    <xf numFmtId="2" fontId="2" fillId="0" borderId="2" xfId="0" applyNumberFormat="1" applyFont="1" applyFill="1" applyBorder="1" applyAlignment="1">
      <alignment horizontal="center" textRotation="90"/>
    </xf>
    <xf numFmtId="2" fontId="2" fillId="0" borderId="3" xfId="0" applyNumberFormat="1" applyFont="1" applyFill="1" applyBorder="1" applyAlignment="1">
      <alignment horizontal="center" textRotation="90"/>
    </xf>
    <xf numFmtId="2" fontId="2" fillId="0" borderId="1" xfId="0" applyNumberFormat="1" applyFont="1" applyFill="1" applyBorder="1" applyAlignment="1">
      <alignment horizontal="center" textRotation="90"/>
    </xf>
    <xf numFmtId="164" fontId="12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 readingOrder="2"/>
    </xf>
    <xf numFmtId="0" fontId="7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 readingOrder="2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textRotation="90"/>
    </xf>
    <xf numFmtId="164" fontId="2" fillId="0" borderId="3" xfId="0" applyNumberFormat="1" applyFont="1" applyFill="1" applyBorder="1" applyAlignment="1">
      <alignment horizontal="center" textRotation="90"/>
    </xf>
    <xf numFmtId="164" fontId="2" fillId="0" borderId="2" xfId="0" applyNumberFormat="1" applyFont="1" applyFill="1" applyBorder="1" applyAlignment="1">
      <alignment horizontal="center" vertical="center" textRotation="90" wrapText="1"/>
    </xf>
    <xf numFmtId="164" fontId="2" fillId="0" borderId="3" xfId="0" applyNumberFormat="1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2" xfId="0" applyFont="1" applyBorder="1" applyAlignment="1">
      <alignment horizontal="center" vertical="center" textRotation="90"/>
    </xf>
    <xf numFmtId="2" fontId="5" fillId="0" borderId="7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2" xfId="0" applyNumberFormat="1" applyFont="1" applyFill="1" applyBorder="1" applyAlignment="1">
      <alignment horizontal="center" vertical="center" textRotation="90"/>
    </xf>
    <xf numFmtId="2" fontId="2" fillId="0" borderId="3" xfId="0" applyNumberFormat="1" applyFont="1" applyFill="1" applyBorder="1" applyAlignment="1">
      <alignment horizontal="center" vertical="center" textRotation="90"/>
    </xf>
    <xf numFmtId="2" fontId="2" fillId="0" borderId="1" xfId="0" applyNumberFormat="1" applyFont="1" applyFill="1" applyBorder="1" applyAlignment="1">
      <alignment horizontal="center" vertical="center" textRotation="90"/>
    </xf>
    <xf numFmtId="164" fontId="2" fillId="0" borderId="1" xfId="0" applyNumberFormat="1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3"/>
  <sheetViews>
    <sheetView tabSelected="1" topLeftCell="A13" zoomScale="98" zoomScaleNormal="98" workbookViewId="0">
      <selection activeCell="AG28" sqref="AG28"/>
    </sheetView>
  </sheetViews>
  <sheetFormatPr baseColWidth="10" defaultRowHeight="15"/>
  <cols>
    <col min="1" max="1" width="3.140625" style="9" customWidth="1"/>
    <col min="3" max="3" width="12.85546875" style="12" customWidth="1"/>
    <col min="4" max="4" width="7.85546875" style="12" customWidth="1"/>
    <col min="5" max="5" width="5.7109375" style="17" customWidth="1"/>
    <col min="6" max="6" width="3.42578125" style="10" customWidth="1"/>
    <col min="7" max="7" width="5.7109375" style="17" customWidth="1"/>
    <col min="8" max="8" width="3.7109375" style="10" customWidth="1"/>
    <col min="9" max="9" width="5.7109375" style="17" customWidth="1"/>
    <col min="10" max="10" width="4.140625" style="10" customWidth="1"/>
    <col min="11" max="11" width="5.7109375" style="17" customWidth="1"/>
    <col min="12" max="12" width="4" style="10" customWidth="1"/>
    <col min="13" max="13" width="5.5703125" customWidth="1"/>
    <col min="14" max="14" width="3.7109375" customWidth="1"/>
    <col min="15" max="15" width="4" style="10" customWidth="1"/>
    <col min="16" max="16" width="5.7109375" style="17" customWidth="1"/>
    <col min="17" max="17" width="3.5703125" style="10" customWidth="1"/>
    <col min="18" max="18" width="5.7109375" style="17" customWidth="1"/>
    <col min="19" max="19" width="3.5703125" style="10" customWidth="1"/>
    <col min="20" max="20" width="5.7109375" style="17" customWidth="1"/>
    <col min="21" max="21" width="3.7109375" style="10" customWidth="1"/>
    <col min="22" max="22" width="5.28515625" style="51" customWidth="1"/>
    <col min="23" max="23" width="2.85546875" customWidth="1"/>
    <col min="24" max="24" width="3.42578125" style="10" customWidth="1"/>
    <col min="25" max="25" width="5.7109375" style="17" customWidth="1"/>
    <col min="26" max="26" width="3.42578125" style="10" customWidth="1"/>
    <col min="27" max="27" width="5.7109375" style="17" customWidth="1"/>
    <col min="28" max="28" width="3.5703125" style="10" customWidth="1"/>
    <col min="29" max="29" width="5.42578125" customWidth="1"/>
    <col min="30" max="30" width="3.42578125" customWidth="1"/>
    <col min="31" max="31" width="3.85546875" style="10" customWidth="1"/>
    <col min="32" max="32" width="5.7109375" style="17" customWidth="1"/>
    <col min="33" max="33" width="3.5703125" style="10" customWidth="1"/>
    <col min="34" max="34" width="6.42578125" customWidth="1"/>
    <col min="35" max="35" width="3.42578125" customWidth="1"/>
    <col min="36" max="36" width="5.42578125" customWidth="1"/>
    <col min="37" max="37" width="3.42578125" customWidth="1"/>
    <col min="38" max="38" width="4" customWidth="1"/>
    <col min="39" max="39" width="4.28515625" customWidth="1"/>
    <col min="40" max="40" width="9.7109375" customWidth="1"/>
  </cols>
  <sheetData>
    <row r="1" spans="1:43" ht="20.25">
      <c r="A1" s="82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43" ht="20.25">
      <c r="A2" s="82" t="s">
        <v>49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</row>
    <row r="3" spans="1:43" ht="20.25">
      <c r="A3" s="32"/>
      <c r="C3" s="9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27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43" ht="20.25">
      <c r="A4" s="32"/>
      <c r="C4" s="9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7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</row>
    <row r="5" spans="1:43">
      <c r="A5" s="32"/>
      <c r="C5" s="9"/>
      <c r="D5"/>
      <c r="M5" s="10"/>
      <c r="N5" s="10"/>
      <c r="V5" s="48"/>
      <c r="W5" s="10"/>
      <c r="AC5" s="10"/>
      <c r="AD5" s="10"/>
      <c r="AH5" s="10"/>
      <c r="AI5" s="10"/>
      <c r="AJ5" s="10"/>
      <c r="AK5" s="10"/>
      <c r="AL5" s="10"/>
      <c r="AM5" s="10"/>
    </row>
    <row r="6" spans="1:43" s="2" customFormat="1" ht="24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31"/>
      <c r="AI6" s="25"/>
      <c r="AJ6" s="25"/>
      <c r="AK6" s="25"/>
      <c r="AL6" s="25"/>
      <c r="AM6" s="25"/>
    </row>
    <row r="7" spans="1:43" s="2" customFormat="1" ht="24.95" customHeight="1">
      <c r="A7" s="29" t="s">
        <v>0</v>
      </c>
      <c r="B7" s="31"/>
      <c r="C7" s="1"/>
      <c r="D7" s="30"/>
      <c r="E7" s="13"/>
      <c r="F7" s="31"/>
      <c r="G7" s="13"/>
      <c r="N7" s="15"/>
      <c r="P7" s="85" t="s">
        <v>50</v>
      </c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31"/>
      <c r="AC7" s="86" t="s">
        <v>67</v>
      </c>
      <c r="AD7" s="86"/>
      <c r="AE7" s="86"/>
      <c r="AF7" s="86"/>
      <c r="AG7" s="86"/>
      <c r="AH7" s="86"/>
      <c r="AI7" s="86"/>
      <c r="AJ7" s="86"/>
      <c r="AK7" s="86"/>
      <c r="AL7" s="86"/>
    </row>
    <row r="8" spans="1:43" s="2" customFormat="1" ht="24.95" customHeight="1">
      <c r="A8" s="28" t="s">
        <v>16</v>
      </c>
      <c r="B8" s="31"/>
      <c r="C8" s="1"/>
      <c r="D8" s="30"/>
      <c r="E8" s="13"/>
      <c r="F8" s="31"/>
      <c r="G8" s="13"/>
      <c r="N8" s="1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4"/>
      <c r="AC8" s="86" t="s">
        <v>2</v>
      </c>
      <c r="AD8" s="86"/>
      <c r="AE8" s="86"/>
      <c r="AF8" s="86"/>
      <c r="AG8" s="86"/>
      <c r="AH8" s="86"/>
      <c r="AI8" s="86"/>
      <c r="AJ8" s="86"/>
      <c r="AK8" s="86"/>
      <c r="AL8" s="86"/>
    </row>
    <row r="9" spans="1:43" s="2" customFormat="1" ht="24.95" customHeight="1">
      <c r="A9" s="87" t="s">
        <v>1</v>
      </c>
      <c r="B9" s="87"/>
      <c r="C9" s="87"/>
      <c r="D9" s="87"/>
      <c r="E9" s="13"/>
      <c r="F9" s="31"/>
      <c r="G9" s="13"/>
      <c r="H9" s="15"/>
      <c r="I9" s="18"/>
      <c r="J9" s="15"/>
      <c r="K9" s="18"/>
      <c r="L9" s="15"/>
      <c r="M9" s="15"/>
      <c r="N9" s="15"/>
      <c r="O9" s="15"/>
      <c r="P9" s="18"/>
      <c r="Q9" s="15"/>
      <c r="R9" s="18"/>
      <c r="S9" s="15"/>
      <c r="T9" s="18"/>
      <c r="U9" s="15"/>
      <c r="V9" s="49"/>
      <c r="W9" s="4"/>
      <c r="X9" s="4"/>
      <c r="Y9" s="14"/>
      <c r="Z9" s="4"/>
      <c r="AA9" s="14"/>
      <c r="AB9" s="4"/>
      <c r="AC9" s="88" t="s">
        <v>3</v>
      </c>
      <c r="AD9" s="88"/>
      <c r="AE9" s="88"/>
      <c r="AF9" s="88"/>
      <c r="AG9" s="88"/>
      <c r="AH9" s="88"/>
      <c r="AI9" s="88"/>
      <c r="AJ9" s="88"/>
      <c r="AK9" s="88"/>
      <c r="AL9" s="88"/>
      <c r="AM9" s="25"/>
    </row>
    <row r="10" spans="1:43" s="2" customFormat="1" ht="24.95" customHeight="1">
      <c r="A10" s="47" t="s">
        <v>66</v>
      </c>
      <c r="B10" s="34"/>
      <c r="C10" s="34"/>
      <c r="D10" s="34"/>
      <c r="E10" s="13"/>
      <c r="F10" s="35"/>
      <c r="G10" s="13"/>
      <c r="H10" s="15"/>
      <c r="I10" s="18"/>
      <c r="J10" s="15"/>
      <c r="K10" s="18"/>
      <c r="L10" s="15"/>
      <c r="M10" s="15"/>
      <c r="N10" s="15"/>
      <c r="O10" s="15"/>
      <c r="P10" s="18"/>
      <c r="Q10" s="15"/>
      <c r="R10" s="18"/>
      <c r="S10" s="15"/>
      <c r="T10" s="18"/>
      <c r="U10" s="15"/>
      <c r="V10" s="49"/>
      <c r="W10" s="4"/>
      <c r="X10" s="4"/>
      <c r="Y10" s="14"/>
      <c r="Z10" s="4"/>
      <c r="AA10" s="14"/>
      <c r="AB10" s="4"/>
      <c r="AC10" s="3"/>
      <c r="AE10" s="5"/>
      <c r="AF10" s="14"/>
      <c r="AG10" s="5"/>
      <c r="AH10" s="35"/>
      <c r="AI10" s="25"/>
      <c r="AJ10" s="25"/>
      <c r="AK10" s="25"/>
      <c r="AL10" s="25"/>
      <c r="AM10" s="25"/>
    </row>
    <row r="11" spans="1:43" ht="20.25" customHeight="1">
      <c r="A11" s="70"/>
      <c r="B11" s="70"/>
      <c r="C11" s="6"/>
      <c r="D11" s="6"/>
      <c r="E11" s="71" t="s">
        <v>51</v>
      </c>
      <c r="F11" s="72"/>
      <c r="G11" s="72"/>
      <c r="H11" s="72"/>
      <c r="I11" s="72"/>
      <c r="J11" s="72"/>
      <c r="K11" s="72"/>
      <c r="L11" s="72"/>
      <c r="M11" s="72"/>
      <c r="N11" s="72"/>
      <c r="O11" s="73"/>
      <c r="P11" s="74" t="s">
        <v>52</v>
      </c>
      <c r="Q11" s="75"/>
      <c r="R11" s="75"/>
      <c r="S11" s="75"/>
      <c r="T11" s="75"/>
      <c r="U11" s="75"/>
      <c r="V11" s="75"/>
      <c r="W11" s="75"/>
      <c r="X11" s="76"/>
      <c r="Y11" s="74" t="s">
        <v>53</v>
      </c>
      <c r="Z11" s="75"/>
      <c r="AA11" s="75"/>
      <c r="AB11" s="75"/>
      <c r="AC11" s="75"/>
      <c r="AD11" s="75"/>
      <c r="AE11" s="76"/>
      <c r="AF11" s="74" t="s">
        <v>54</v>
      </c>
      <c r="AG11" s="75"/>
      <c r="AH11" s="75"/>
      <c r="AI11" s="76"/>
      <c r="AJ11" s="83" t="s">
        <v>27</v>
      </c>
      <c r="AK11" s="80" t="s">
        <v>11</v>
      </c>
      <c r="AL11" s="58" t="s">
        <v>4</v>
      </c>
      <c r="AM11" s="58" t="s">
        <v>5</v>
      </c>
      <c r="AN11" s="68" t="s">
        <v>55</v>
      </c>
      <c r="AO11" s="2"/>
      <c r="AP11" s="2"/>
      <c r="AQ11" s="2"/>
    </row>
    <row r="12" spans="1:43" s="2" customFormat="1" ht="15.75" customHeight="1">
      <c r="A12" s="57" t="s">
        <v>6</v>
      </c>
      <c r="B12" s="58" t="s">
        <v>7</v>
      </c>
      <c r="C12" s="59" t="s">
        <v>8</v>
      </c>
      <c r="D12" s="59" t="s">
        <v>9</v>
      </c>
      <c r="E12" s="60" t="s">
        <v>10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 t="s">
        <v>30</v>
      </c>
      <c r="Q12" s="60"/>
      <c r="R12" s="60"/>
      <c r="S12" s="60"/>
      <c r="T12" s="60"/>
      <c r="U12" s="60"/>
      <c r="V12" s="60"/>
      <c r="W12" s="60"/>
      <c r="X12" s="60"/>
      <c r="Y12" s="61" t="s">
        <v>31</v>
      </c>
      <c r="Z12" s="62"/>
      <c r="AA12" s="62"/>
      <c r="AB12" s="62"/>
      <c r="AC12" s="62"/>
      <c r="AD12" s="62"/>
      <c r="AE12" s="63"/>
      <c r="AF12" s="60" t="s">
        <v>28</v>
      </c>
      <c r="AG12" s="60"/>
      <c r="AH12" s="60"/>
      <c r="AI12" s="60"/>
      <c r="AJ12" s="83"/>
      <c r="AK12" s="80"/>
      <c r="AL12" s="58"/>
      <c r="AM12" s="58"/>
      <c r="AN12" s="68"/>
    </row>
    <row r="13" spans="1:43" ht="192" customHeight="1">
      <c r="A13" s="57"/>
      <c r="B13" s="58"/>
      <c r="C13" s="59"/>
      <c r="D13" s="59"/>
      <c r="E13" s="7" t="s">
        <v>17</v>
      </c>
      <c r="F13" s="53" t="s">
        <v>11</v>
      </c>
      <c r="G13" s="7" t="s">
        <v>20</v>
      </c>
      <c r="H13" s="53" t="s">
        <v>11</v>
      </c>
      <c r="I13" s="7" t="s">
        <v>18</v>
      </c>
      <c r="J13" s="64" t="s">
        <v>11</v>
      </c>
      <c r="K13" s="7" t="s">
        <v>19</v>
      </c>
      <c r="L13" s="53" t="s">
        <v>11</v>
      </c>
      <c r="M13" s="66" t="s">
        <v>12</v>
      </c>
      <c r="N13" s="77" t="s">
        <v>13</v>
      </c>
      <c r="O13" s="78" t="s">
        <v>11</v>
      </c>
      <c r="P13" s="7" t="s">
        <v>21</v>
      </c>
      <c r="Q13" s="55" t="s">
        <v>11</v>
      </c>
      <c r="R13" s="7" t="s">
        <v>22</v>
      </c>
      <c r="S13" s="55" t="s">
        <v>11</v>
      </c>
      <c r="T13" s="7" t="s">
        <v>23</v>
      </c>
      <c r="U13" s="55" t="s">
        <v>11</v>
      </c>
      <c r="V13" s="56" t="s">
        <v>12</v>
      </c>
      <c r="W13" s="77" t="s">
        <v>13</v>
      </c>
      <c r="X13" s="80" t="s">
        <v>11</v>
      </c>
      <c r="Y13" s="7" t="s">
        <v>24</v>
      </c>
      <c r="Z13" s="53" t="s">
        <v>11</v>
      </c>
      <c r="AA13" s="7" t="s">
        <v>25</v>
      </c>
      <c r="AB13" s="53" t="s">
        <v>11</v>
      </c>
      <c r="AC13" s="81" t="s">
        <v>12</v>
      </c>
      <c r="AD13" s="77" t="s">
        <v>13</v>
      </c>
      <c r="AE13" s="55" t="s">
        <v>11</v>
      </c>
      <c r="AF13" s="7" t="s">
        <v>14</v>
      </c>
      <c r="AG13" s="53" t="s">
        <v>11</v>
      </c>
      <c r="AH13" s="81" t="s">
        <v>12</v>
      </c>
      <c r="AI13" s="77" t="s">
        <v>13</v>
      </c>
      <c r="AJ13" s="83"/>
      <c r="AK13" s="80"/>
      <c r="AL13" s="58"/>
      <c r="AM13" s="58"/>
      <c r="AN13" s="68"/>
    </row>
    <row r="14" spans="1:43" s="32" customFormat="1" ht="11.25" customHeight="1">
      <c r="A14" s="57"/>
      <c r="B14" s="58"/>
      <c r="C14" s="59"/>
      <c r="D14" s="59"/>
      <c r="E14" s="19" t="s">
        <v>15</v>
      </c>
      <c r="F14" s="54"/>
      <c r="G14" s="19" t="s">
        <v>15</v>
      </c>
      <c r="H14" s="54"/>
      <c r="I14" s="19" t="s">
        <v>15</v>
      </c>
      <c r="J14" s="65"/>
      <c r="K14" s="19" t="s">
        <v>15</v>
      </c>
      <c r="L14" s="54"/>
      <c r="M14" s="67"/>
      <c r="N14" s="77"/>
      <c r="O14" s="79"/>
      <c r="P14" s="19" t="s">
        <v>29</v>
      </c>
      <c r="Q14" s="55"/>
      <c r="R14" s="19" t="s">
        <v>29</v>
      </c>
      <c r="S14" s="55"/>
      <c r="T14" s="19" t="s">
        <v>26</v>
      </c>
      <c r="U14" s="55"/>
      <c r="V14" s="56"/>
      <c r="W14" s="77"/>
      <c r="X14" s="80"/>
      <c r="Y14" s="19" t="s">
        <v>29</v>
      </c>
      <c r="Z14" s="54"/>
      <c r="AA14" s="19" t="s">
        <v>29</v>
      </c>
      <c r="AB14" s="54"/>
      <c r="AC14" s="81"/>
      <c r="AD14" s="77"/>
      <c r="AE14" s="55"/>
      <c r="AF14" s="19" t="s">
        <v>26</v>
      </c>
      <c r="AG14" s="54"/>
      <c r="AH14" s="81"/>
      <c r="AI14" s="77"/>
      <c r="AJ14" s="83"/>
      <c r="AK14" s="80"/>
      <c r="AL14" s="58"/>
      <c r="AM14" s="58"/>
      <c r="AN14" s="69"/>
    </row>
    <row r="15" spans="1:43">
      <c r="A15" s="11">
        <v>1</v>
      </c>
      <c r="B15" s="8" t="s">
        <v>32</v>
      </c>
      <c r="C15" s="40" t="s">
        <v>33</v>
      </c>
      <c r="D15" s="8" t="s">
        <v>34</v>
      </c>
      <c r="E15" s="22">
        <v>12</v>
      </c>
      <c r="F15" s="23">
        <v>1</v>
      </c>
      <c r="G15" s="16">
        <v>10</v>
      </c>
      <c r="H15" s="11">
        <v>2</v>
      </c>
      <c r="I15" s="22">
        <v>9</v>
      </c>
      <c r="J15" s="23">
        <v>1</v>
      </c>
      <c r="K15" s="22">
        <v>8</v>
      </c>
      <c r="L15" s="23">
        <v>1</v>
      </c>
      <c r="M15" s="16">
        <f t="shared" ref="M15:M19" si="0" xml:space="preserve"> (E15*2+G15*2+I15*2+K15*2)/8</f>
        <v>9.75</v>
      </c>
      <c r="N15" s="11">
        <f t="shared" ref="N15:N19" si="1">(IF(M15&gt;9.99,20,IF(E15&gt;9.99,5,0)+IF(G15&gt;9.99,5,0)+IF(I15&gt;9.99,5,0)+IF(K15&gt;9.99,5,0)))</f>
        <v>10</v>
      </c>
      <c r="O15" s="11">
        <v>1</v>
      </c>
      <c r="P15" s="16">
        <v>11.75</v>
      </c>
      <c r="Q15" s="11">
        <v>1</v>
      </c>
      <c r="R15" s="16">
        <v>10</v>
      </c>
      <c r="S15" s="11">
        <v>1</v>
      </c>
      <c r="T15" s="16">
        <v>13</v>
      </c>
      <c r="U15" s="11">
        <v>1</v>
      </c>
      <c r="V15" s="50">
        <f t="shared" ref="V15:V19" si="2" xml:space="preserve"> (P15*2+R15*1+T15*1)/4</f>
        <v>11.625</v>
      </c>
      <c r="W15" s="11">
        <f t="shared" ref="W15:W19" si="3">(IF(V15&gt;9.99,5,IF(P15&gt;9.99,2,0)+IF(R15&gt;9.99,2,0)+IF(T15&gt;9.99,1,0)))</f>
        <v>5</v>
      </c>
      <c r="X15" s="11">
        <v>1</v>
      </c>
      <c r="Y15" s="22">
        <v>1.5</v>
      </c>
      <c r="Z15" s="23">
        <v>1</v>
      </c>
      <c r="AA15" s="16">
        <v>10</v>
      </c>
      <c r="AB15" s="11">
        <v>1</v>
      </c>
      <c r="AC15" s="16">
        <f t="shared" ref="AC15:AC19" si="4" xml:space="preserve"> (Y15*1+AA15*2)/3</f>
        <v>7.166666666666667</v>
      </c>
      <c r="AD15" s="11">
        <f t="shared" ref="AD15:AD19" si="5">(IF(AC15&gt;9.99,4,IF(Y15&gt;9.99,2,0)+IF(AA15&gt;9.99,2,0)))</f>
        <v>2</v>
      </c>
      <c r="AE15" s="11">
        <v>1</v>
      </c>
      <c r="AF15" s="16">
        <v>13.25</v>
      </c>
      <c r="AG15" s="11">
        <v>1</v>
      </c>
      <c r="AH15" s="16">
        <v>13.25</v>
      </c>
      <c r="AI15" s="11">
        <v>1</v>
      </c>
      <c r="AJ15" s="38">
        <f t="shared" ref="AJ15:AJ19" si="6">(M15*8+V15*4+AC15*3+AH15*1)/16</f>
        <v>9.953125</v>
      </c>
      <c r="AK15" s="11">
        <v>2</v>
      </c>
      <c r="AL15" s="24">
        <f t="shared" ref="AL15:AL19" si="7">(N15+W15+AD15+AI15)</f>
        <v>18</v>
      </c>
      <c r="AM15" s="52">
        <f t="shared" ref="AM15:AM19" si="8">IF(AJ15&gt;9.99,30,AL15)</f>
        <v>18</v>
      </c>
      <c r="AN15" s="11" t="str">
        <f>IF(AJ15&gt;9.99,"Acquis","Non Acquis")</f>
        <v>Non Acquis</v>
      </c>
    </row>
    <row r="16" spans="1:43">
      <c r="A16" s="11">
        <v>2</v>
      </c>
      <c r="B16" s="8" t="s">
        <v>35</v>
      </c>
      <c r="C16" s="40" t="s">
        <v>36</v>
      </c>
      <c r="D16" s="8" t="s">
        <v>37</v>
      </c>
      <c r="E16" s="36">
        <v>10</v>
      </c>
      <c r="F16" s="37">
        <v>2</v>
      </c>
      <c r="G16" s="22">
        <v>10</v>
      </c>
      <c r="H16" s="23">
        <v>1</v>
      </c>
      <c r="I16" s="22">
        <v>10.25</v>
      </c>
      <c r="J16" s="23">
        <v>1</v>
      </c>
      <c r="K16" s="16">
        <v>10</v>
      </c>
      <c r="L16" s="11">
        <v>1</v>
      </c>
      <c r="M16" s="16">
        <f t="shared" si="0"/>
        <v>10.0625</v>
      </c>
      <c r="N16" s="11">
        <f t="shared" si="1"/>
        <v>20</v>
      </c>
      <c r="O16" s="11">
        <v>1</v>
      </c>
      <c r="P16" s="16">
        <v>9.25</v>
      </c>
      <c r="Q16" s="11">
        <v>1</v>
      </c>
      <c r="R16" s="16">
        <v>11</v>
      </c>
      <c r="S16" s="11">
        <v>1</v>
      </c>
      <c r="T16" s="16">
        <v>13</v>
      </c>
      <c r="U16" s="11">
        <v>1</v>
      </c>
      <c r="V16" s="50">
        <f t="shared" si="2"/>
        <v>10.625</v>
      </c>
      <c r="W16" s="11">
        <f t="shared" si="3"/>
        <v>5</v>
      </c>
      <c r="X16" s="11">
        <v>1</v>
      </c>
      <c r="Y16" s="16">
        <v>10</v>
      </c>
      <c r="Z16" s="11">
        <v>1</v>
      </c>
      <c r="AA16" s="26">
        <v>11</v>
      </c>
      <c r="AB16" s="44">
        <v>2</v>
      </c>
      <c r="AC16" s="16">
        <f t="shared" si="4"/>
        <v>10.666666666666666</v>
      </c>
      <c r="AD16" s="11">
        <f t="shared" si="5"/>
        <v>4</v>
      </c>
      <c r="AE16" s="11">
        <v>1</v>
      </c>
      <c r="AF16" s="16">
        <v>15</v>
      </c>
      <c r="AG16" s="11">
        <v>1</v>
      </c>
      <c r="AH16" s="16">
        <v>15</v>
      </c>
      <c r="AI16" s="11">
        <v>1</v>
      </c>
      <c r="AJ16" s="38">
        <f t="shared" si="6"/>
        <v>10.625</v>
      </c>
      <c r="AK16" s="11">
        <v>2</v>
      </c>
      <c r="AL16" s="24">
        <f t="shared" si="7"/>
        <v>30</v>
      </c>
      <c r="AM16" s="52">
        <f t="shared" si="8"/>
        <v>30</v>
      </c>
      <c r="AN16" s="11" t="str">
        <f t="shared" ref="AN16:AN23" si="9">IF(AJ16&gt;9.99,"Acquis","Non Acquis")</f>
        <v>Acquis</v>
      </c>
    </row>
    <row r="17" spans="1:40">
      <c r="A17" s="11">
        <v>3</v>
      </c>
      <c r="B17" s="8" t="s">
        <v>40</v>
      </c>
      <c r="C17" s="40" t="s">
        <v>41</v>
      </c>
      <c r="D17" s="8" t="s">
        <v>42</v>
      </c>
      <c r="E17" s="22">
        <v>0</v>
      </c>
      <c r="F17" s="23">
        <v>1</v>
      </c>
      <c r="G17" s="16">
        <v>10</v>
      </c>
      <c r="H17" s="11">
        <v>2</v>
      </c>
      <c r="I17" s="22">
        <v>10</v>
      </c>
      <c r="J17" s="23">
        <v>1</v>
      </c>
      <c r="K17" s="16">
        <v>10</v>
      </c>
      <c r="L17" s="11">
        <v>1</v>
      </c>
      <c r="M17" s="16">
        <f t="shared" si="0"/>
        <v>7.5</v>
      </c>
      <c r="N17" s="11">
        <f t="shared" si="1"/>
        <v>15</v>
      </c>
      <c r="O17" s="11">
        <v>1</v>
      </c>
      <c r="P17" s="16">
        <v>12.75</v>
      </c>
      <c r="Q17" s="11">
        <v>1</v>
      </c>
      <c r="R17" s="16">
        <v>8</v>
      </c>
      <c r="S17" s="11">
        <v>1</v>
      </c>
      <c r="T17" s="16">
        <v>15</v>
      </c>
      <c r="U17" s="11">
        <v>1</v>
      </c>
      <c r="V17" s="50">
        <f t="shared" si="2"/>
        <v>12.125</v>
      </c>
      <c r="W17" s="11">
        <f t="shared" si="3"/>
        <v>5</v>
      </c>
      <c r="X17" s="11">
        <v>1</v>
      </c>
      <c r="Y17" s="22">
        <v>6.5</v>
      </c>
      <c r="Z17" s="23">
        <v>1</v>
      </c>
      <c r="AA17" s="22">
        <v>10</v>
      </c>
      <c r="AB17" s="23">
        <v>1</v>
      </c>
      <c r="AC17" s="16">
        <f t="shared" si="4"/>
        <v>8.8333333333333339</v>
      </c>
      <c r="AD17" s="11">
        <f t="shared" si="5"/>
        <v>2</v>
      </c>
      <c r="AE17" s="11">
        <v>1</v>
      </c>
      <c r="AF17" s="16">
        <v>15.5</v>
      </c>
      <c r="AG17" s="11">
        <v>1</v>
      </c>
      <c r="AH17" s="16">
        <v>15.5</v>
      </c>
      <c r="AI17" s="11">
        <v>1</v>
      </c>
      <c r="AJ17" s="38">
        <f t="shared" si="6"/>
        <v>9.40625</v>
      </c>
      <c r="AK17" s="11">
        <v>2</v>
      </c>
      <c r="AL17" s="24">
        <f t="shared" si="7"/>
        <v>23</v>
      </c>
      <c r="AM17" s="52">
        <f t="shared" si="8"/>
        <v>23</v>
      </c>
      <c r="AN17" s="11" t="str">
        <f t="shared" si="9"/>
        <v>Non Acquis</v>
      </c>
    </row>
    <row r="18" spans="1:40">
      <c r="A18" s="11">
        <v>4</v>
      </c>
      <c r="B18" s="8" t="s">
        <v>43</v>
      </c>
      <c r="C18" s="40" t="s">
        <v>44</v>
      </c>
      <c r="D18" s="8" t="s">
        <v>45</v>
      </c>
      <c r="E18" s="36">
        <v>10</v>
      </c>
      <c r="F18" s="37">
        <v>2</v>
      </c>
      <c r="G18" s="22">
        <v>10</v>
      </c>
      <c r="H18" s="23">
        <v>1</v>
      </c>
      <c r="I18" s="16">
        <v>12</v>
      </c>
      <c r="J18" s="11">
        <v>1</v>
      </c>
      <c r="K18" s="22">
        <v>9</v>
      </c>
      <c r="L18" s="23">
        <v>1</v>
      </c>
      <c r="M18" s="16">
        <f t="shared" si="0"/>
        <v>10.25</v>
      </c>
      <c r="N18" s="11">
        <f t="shared" si="1"/>
        <v>20</v>
      </c>
      <c r="O18" s="11">
        <v>1</v>
      </c>
      <c r="P18" s="22">
        <v>2</v>
      </c>
      <c r="Q18" s="23">
        <v>1</v>
      </c>
      <c r="R18" s="16">
        <v>15</v>
      </c>
      <c r="S18" s="11">
        <v>1</v>
      </c>
      <c r="T18" s="16">
        <v>11</v>
      </c>
      <c r="U18" s="11">
        <v>1</v>
      </c>
      <c r="V18" s="50">
        <f t="shared" si="2"/>
        <v>7.5</v>
      </c>
      <c r="W18" s="11">
        <f t="shared" si="3"/>
        <v>3</v>
      </c>
      <c r="X18" s="11">
        <v>1</v>
      </c>
      <c r="Y18" s="22">
        <v>11.5</v>
      </c>
      <c r="Z18" s="23">
        <v>1</v>
      </c>
      <c r="AA18" s="16">
        <v>10.5</v>
      </c>
      <c r="AB18" s="11">
        <v>1</v>
      </c>
      <c r="AC18" s="16">
        <f t="shared" si="4"/>
        <v>10.833333333333334</v>
      </c>
      <c r="AD18" s="11">
        <f t="shared" si="5"/>
        <v>4</v>
      </c>
      <c r="AE18" s="11">
        <v>1</v>
      </c>
      <c r="AF18" s="16">
        <v>14</v>
      </c>
      <c r="AG18" s="11">
        <v>1</v>
      </c>
      <c r="AH18" s="16">
        <v>14</v>
      </c>
      <c r="AI18" s="11">
        <v>1</v>
      </c>
      <c r="AJ18" s="38">
        <f t="shared" si="6"/>
        <v>9.90625</v>
      </c>
      <c r="AK18" s="11">
        <v>2</v>
      </c>
      <c r="AL18" s="24">
        <f t="shared" si="7"/>
        <v>28</v>
      </c>
      <c r="AM18" s="52">
        <f t="shared" si="8"/>
        <v>28</v>
      </c>
      <c r="AN18" s="11" t="str">
        <f t="shared" si="9"/>
        <v>Non Acquis</v>
      </c>
    </row>
    <row r="19" spans="1:40">
      <c r="A19" s="11">
        <v>5</v>
      </c>
      <c r="B19" s="8" t="s">
        <v>46</v>
      </c>
      <c r="C19" s="40" t="s">
        <v>47</v>
      </c>
      <c r="D19" s="8" t="s">
        <v>38</v>
      </c>
      <c r="E19" s="20">
        <v>11.5</v>
      </c>
      <c r="F19" s="11">
        <v>1</v>
      </c>
      <c r="G19" s="20">
        <v>10.25</v>
      </c>
      <c r="H19" s="11">
        <v>1</v>
      </c>
      <c r="I19" s="36">
        <v>0</v>
      </c>
      <c r="J19" s="37">
        <v>2</v>
      </c>
      <c r="K19" s="36">
        <v>0</v>
      </c>
      <c r="L19" s="37">
        <v>2</v>
      </c>
      <c r="M19" s="16">
        <f t="shared" si="0"/>
        <v>5.4375</v>
      </c>
      <c r="N19" s="11">
        <f t="shared" si="1"/>
        <v>10</v>
      </c>
      <c r="O19" s="11">
        <v>1</v>
      </c>
      <c r="P19" s="21">
        <v>11.25</v>
      </c>
      <c r="Q19" s="11">
        <v>1</v>
      </c>
      <c r="R19" s="21">
        <v>8.5</v>
      </c>
      <c r="S19" s="11">
        <v>1</v>
      </c>
      <c r="T19" s="21">
        <v>10</v>
      </c>
      <c r="U19" s="11">
        <v>1</v>
      </c>
      <c r="V19" s="50">
        <f t="shared" si="2"/>
        <v>10.25</v>
      </c>
      <c r="W19" s="11">
        <f t="shared" si="3"/>
        <v>5</v>
      </c>
      <c r="X19" s="11">
        <v>1</v>
      </c>
      <c r="Y19" s="22">
        <v>0</v>
      </c>
      <c r="Z19" s="23">
        <v>1</v>
      </c>
      <c r="AA19" s="22">
        <v>0</v>
      </c>
      <c r="AB19" s="23">
        <v>1</v>
      </c>
      <c r="AC19" s="16">
        <f t="shared" si="4"/>
        <v>0</v>
      </c>
      <c r="AD19" s="11">
        <f t="shared" si="5"/>
        <v>0</v>
      </c>
      <c r="AE19" s="11">
        <v>1</v>
      </c>
      <c r="AF19" s="22">
        <v>11.5</v>
      </c>
      <c r="AG19" s="23">
        <v>1</v>
      </c>
      <c r="AH19" s="22">
        <v>11.5</v>
      </c>
      <c r="AI19" s="11">
        <v>1</v>
      </c>
      <c r="AJ19" s="38">
        <f t="shared" si="6"/>
        <v>6</v>
      </c>
      <c r="AK19" s="11">
        <v>2</v>
      </c>
      <c r="AL19" s="24">
        <f t="shared" si="7"/>
        <v>16</v>
      </c>
      <c r="AM19" s="52">
        <f t="shared" si="8"/>
        <v>16</v>
      </c>
      <c r="AN19" s="11" t="str">
        <f t="shared" si="9"/>
        <v>Non Acquis</v>
      </c>
    </row>
    <row r="20" spans="1:40">
      <c r="A20" s="11">
        <v>6</v>
      </c>
      <c r="B20" s="46" t="s">
        <v>56</v>
      </c>
      <c r="C20" s="46" t="s">
        <v>57</v>
      </c>
      <c r="D20" s="46" t="s">
        <v>58</v>
      </c>
      <c r="E20" s="41">
        <v>0</v>
      </c>
      <c r="F20" s="23">
        <v>1</v>
      </c>
      <c r="G20" s="16">
        <v>12</v>
      </c>
      <c r="H20" s="11">
        <v>1</v>
      </c>
      <c r="I20" s="16">
        <v>10.83</v>
      </c>
      <c r="J20" s="11">
        <v>1</v>
      </c>
      <c r="K20" s="41">
        <v>0</v>
      </c>
      <c r="L20" s="23">
        <v>1</v>
      </c>
      <c r="M20" s="16">
        <f xml:space="preserve"> (E20*2+I20*2+G20*2+K20*2)/8</f>
        <v>5.7074999999999996</v>
      </c>
      <c r="N20" s="11">
        <f>(IF(M20&gt;9.99,20,IF(E20&gt;9.99,5,0)+IF(I20&gt;9.99,5,0)+IF(G20&gt;9.99,5,0)+IF(K20&gt;9.99,5,0)))</f>
        <v>10</v>
      </c>
      <c r="O20" s="11">
        <v>1</v>
      </c>
      <c r="P20" s="41">
        <v>0</v>
      </c>
      <c r="Q20" s="23">
        <v>1</v>
      </c>
      <c r="R20" s="22">
        <v>0</v>
      </c>
      <c r="S20" s="23">
        <v>1</v>
      </c>
      <c r="T20" s="16">
        <v>13</v>
      </c>
      <c r="U20" s="11">
        <v>1</v>
      </c>
      <c r="V20" s="50">
        <f xml:space="preserve"> (P20*2+R20*1+T20*1)/4</f>
        <v>3.25</v>
      </c>
      <c r="W20" s="11">
        <f>(IF(V20&gt;9.99,5,IF(P20&gt;9.99,2,0)+IF(R20&gt;9.99,2,0)+IF(T20&gt;9.99,1,0)))</f>
        <v>1</v>
      </c>
      <c r="X20" s="11">
        <v>1</v>
      </c>
      <c r="Y20" s="22">
        <v>3</v>
      </c>
      <c r="Z20" s="23">
        <v>1</v>
      </c>
      <c r="AA20" s="22">
        <v>0</v>
      </c>
      <c r="AB20" s="23">
        <v>1</v>
      </c>
      <c r="AC20" s="16">
        <f xml:space="preserve"> (Y20*1+AA20*2)/3</f>
        <v>1</v>
      </c>
      <c r="AD20" s="11">
        <f>(IF(AC20&gt;9.99,4,IF(Y20&gt;9.99,2,0)+IF(AA20&gt;9.99,2,0)))</f>
        <v>0</v>
      </c>
      <c r="AE20" s="11">
        <v>1</v>
      </c>
      <c r="AF20" s="16">
        <v>11.5</v>
      </c>
      <c r="AG20" s="11">
        <v>1</v>
      </c>
      <c r="AH20" s="16">
        <v>11.5</v>
      </c>
      <c r="AI20" s="11">
        <v>1</v>
      </c>
      <c r="AJ20" s="39">
        <f>(M20*8+V20*4+AC20*3+AH20*1)/16</f>
        <v>4.5724999999999998</v>
      </c>
      <c r="AK20" s="11">
        <v>1</v>
      </c>
      <c r="AL20" s="24">
        <f>(N20+W20+AD20+AI20)</f>
        <v>12</v>
      </c>
      <c r="AM20" s="52">
        <f>IF(AJ20&gt;9.99,30,AL20)</f>
        <v>12</v>
      </c>
      <c r="AN20" s="11" t="str">
        <f t="shared" si="9"/>
        <v>Non Acquis</v>
      </c>
    </row>
    <row r="21" spans="1:40">
      <c r="A21" s="11">
        <v>7</v>
      </c>
      <c r="B21" s="46" t="s">
        <v>59</v>
      </c>
      <c r="C21" s="46" t="s">
        <v>39</v>
      </c>
      <c r="D21" s="46" t="s">
        <v>60</v>
      </c>
      <c r="E21" s="22">
        <v>12</v>
      </c>
      <c r="F21" s="23">
        <v>1</v>
      </c>
      <c r="G21" s="22">
        <v>14.5</v>
      </c>
      <c r="H21" s="45">
        <v>1</v>
      </c>
      <c r="I21" s="16">
        <v>10.67</v>
      </c>
      <c r="J21" s="23">
        <v>1</v>
      </c>
      <c r="K21" s="16">
        <v>11.67</v>
      </c>
      <c r="L21" s="11">
        <v>1</v>
      </c>
      <c r="M21" s="16">
        <f xml:space="preserve"> (E21*2+I21*2+G21*2+K21*2)/8</f>
        <v>12.21</v>
      </c>
      <c r="N21" s="11">
        <f>(IF(M21&gt;9.99,20,IF(E21&gt;9.99,5,0)+IF(I21&gt;9.99,5,0)+IF(G21&gt;9.99,5,0)+IF(K21&gt;9.99,5,0)))</f>
        <v>20</v>
      </c>
      <c r="O21" s="11">
        <v>1</v>
      </c>
      <c r="P21" s="22">
        <v>12</v>
      </c>
      <c r="Q21" s="23">
        <v>1</v>
      </c>
      <c r="R21" s="22">
        <v>10</v>
      </c>
      <c r="S21" s="23">
        <v>1</v>
      </c>
      <c r="T21" s="16">
        <v>12</v>
      </c>
      <c r="U21" s="11">
        <v>1</v>
      </c>
      <c r="V21" s="50">
        <f t="shared" ref="V21:V23" si="10" xml:space="preserve"> (P21*2+R21*1+T21*1)/4</f>
        <v>11.5</v>
      </c>
      <c r="W21" s="11">
        <f t="shared" ref="W21:W23" si="11">(IF(V21&gt;9.99,5,IF(P21&gt;9.99,2,0)+IF(R21&gt;9.99,2,0)+IF(T21&gt;9.99,1,0)))</f>
        <v>5</v>
      </c>
      <c r="X21" s="11">
        <v>1</v>
      </c>
      <c r="Y21" s="22">
        <v>10</v>
      </c>
      <c r="Z21" s="23">
        <v>1</v>
      </c>
      <c r="AA21" s="26">
        <v>12</v>
      </c>
      <c r="AB21" s="44">
        <v>2</v>
      </c>
      <c r="AC21" s="16">
        <f t="shared" ref="AC21:AC23" si="12" xml:space="preserve"> (Y21*1+AA21*2)/3</f>
        <v>11.333333333333334</v>
      </c>
      <c r="AD21" s="11">
        <f t="shared" ref="AD21:AD23" si="13">(IF(AC21&gt;9.99,4,IF(Y21&gt;9.99,2,0)+IF(AA21&gt;9.99,2,0)))</f>
        <v>4</v>
      </c>
      <c r="AE21" s="11">
        <v>1</v>
      </c>
      <c r="AF21" s="16">
        <v>16.13</v>
      </c>
      <c r="AG21" s="11">
        <v>1</v>
      </c>
      <c r="AH21" s="16">
        <v>16.13</v>
      </c>
      <c r="AI21" s="11">
        <v>1</v>
      </c>
      <c r="AJ21" s="39">
        <f t="shared" ref="AJ21:AJ23" si="14">(M21*8+V21*4+AC21*3+AH21*1)/16</f>
        <v>12.113125</v>
      </c>
      <c r="AK21" s="11">
        <v>1</v>
      </c>
      <c r="AL21" s="24">
        <f t="shared" ref="AL21:AL23" si="15">(N21+W21+AD21+AI21)</f>
        <v>30</v>
      </c>
      <c r="AM21" s="52">
        <f t="shared" ref="AM21:AM23" si="16">IF(AJ21&gt;9.99,30,AL21)</f>
        <v>30</v>
      </c>
      <c r="AN21" s="11" t="str">
        <f t="shared" si="9"/>
        <v>Acquis</v>
      </c>
    </row>
    <row r="22" spans="1:40">
      <c r="A22" s="11">
        <v>8</v>
      </c>
      <c r="B22" s="46" t="s">
        <v>61</v>
      </c>
      <c r="C22" s="46" t="s">
        <v>62</v>
      </c>
      <c r="D22" s="46" t="s">
        <v>63</v>
      </c>
      <c r="E22" s="22">
        <v>0</v>
      </c>
      <c r="F22" s="23">
        <v>1</v>
      </c>
      <c r="G22" s="16">
        <v>10.5</v>
      </c>
      <c r="H22" s="11">
        <v>1</v>
      </c>
      <c r="I22" s="22">
        <v>7</v>
      </c>
      <c r="J22" s="23">
        <v>1</v>
      </c>
      <c r="K22" s="16">
        <v>10</v>
      </c>
      <c r="L22" s="11">
        <v>1</v>
      </c>
      <c r="M22" s="16">
        <f t="shared" ref="M22:M23" si="17" xml:space="preserve"> (E22*2+G22*2+I22*2+K22*2)/8</f>
        <v>6.875</v>
      </c>
      <c r="N22" s="11">
        <f t="shared" ref="N22:N23" si="18">(IF(M22&gt;9.99,20,IF(E22&gt;9.99,5,0)+IF(G22&gt;9.99,5,0)+IF(I22&gt;9.99,5,0)+IF(K22&gt;9.99,5,0)))</f>
        <v>10</v>
      </c>
      <c r="O22" s="11">
        <v>1</v>
      </c>
      <c r="P22" s="16">
        <v>11.25</v>
      </c>
      <c r="Q22" s="11">
        <v>1</v>
      </c>
      <c r="R22" s="16">
        <v>12.5</v>
      </c>
      <c r="S22" s="11">
        <v>1</v>
      </c>
      <c r="T22" s="16">
        <v>13</v>
      </c>
      <c r="U22" s="11">
        <v>1</v>
      </c>
      <c r="V22" s="50">
        <f t="shared" si="10"/>
        <v>12</v>
      </c>
      <c r="W22" s="11">
        <f t="shared" si="11"/>
        <v>5</v>
      </c>
      <c r="X22" s="11">
        <v>1</v>
      </c>
      <c r="Y22" s="22">
        <v>5</v>
      </c>
      <c r="Z22" s="23">
        <v>1</v>
      </c>
      <c r="AA22" s="22">
        <v>10</v>
      </c>
      <c r="AB22" s="23">
        <v>1</v>
      </c>
      <c r="AC22" s="16">
        <f t="shared" si="12"/>
        <v>8.3333333333333339</v>
      </c>
      <c r="AD22" s="11">
        <f t="shared" si="13"/>
        <v>2</v>
      </c>
      <c r="AE22" s="11">
        <v>1</v>
      </c>
      <c r="AF22" s="41">
        <v>0</v>
      </c>
      <c r="AG22" s="23">
        <v>1</v>
      </c>
      <c r="AH22" s="41">
        <v>0</v>
      </c>
      <c r="AI22" s="11">
        <v>1</v>
      </c>
      <c r="AJ22" s="39">
        <f t="shared" si="14"/>
        <v>8</v>
      </c>
      <c r="AK22" s="11">
        <v>1</v>
      </c>
      <c r="AL22" s="24">
        <f t="shared" si="15"/>
        <v>18</v>
      </c>
      <c r="AM22" s="52">
        <f t="shared" si="16"/>
        <v>18</v>
      </c>
      <c r="AN22" s="11" t="str">
        <f t="shared" si="9"/>
        <v>Non Acquis</v>
      </c>
    </row>
    <row r="23" spans="1:40">
      <c r="A23" s="11">
        <v>9</v>
      </c>
      <c r="B23" s="46" t="s">
        <v>64</v>
      </c>
      <c r="C23" s="46" t="s">
        <v>65</v>
      </c>
      <c r="D23" s="46" t="s">
        <v>60</v>
      </c>
      <c r="E23" s="42">
        <v>16</v>
      </c>
      <c r="F23" s="23">
        <v>1</v>
      </c>
      <c r="G23" s="22">
        <v>18</v>
      </c>
      <c r="H23" s="45">
        <v>1</v>
      </c>
      <c r="I23" s="16">
        <v>11.67</v>
      </c>
      <c r="J23" s="23">
        <v>1</v>
      </c>
      <c r="K23" s="16">
        <v>13.08</v>
      </c>
      <c r="L23" s="11">
        <v>1</v>
      </c>
      <c r="M23" s="16">
        <f t="shared" si="17"/>
        <v>14.6875</v>
      </c>
      <c r="N23" s="11">
        <f t="shared" si="18"/>
        <v>20</v>
      </c>
      <c r="O23" s="11">
        <v>1</v>
      </c>
      <c r="P23" s="22">
        <v>13</v>
      </c>
      <c r="Q23" s="23">
        <v>1</v>
      </c>
      <c r="R23" s="16">
        <v>10.33</v>
      </c>
      <c r="S23" s="11">
        <v>1</v>
      </c>
      <c r="T23" s="16">
        <v>10</v>
      </c>
      <c r="U23" s="11">
        <v>1</v>
      </c>
      <c r="V23" s="50">
        <f t="shared" si="10"/>
        <v>11.5825</v>
      </c>
      <c r="W23" s="11">
        <f t="shared" si="11"/>
        <v>5</v>
      </c>
      <c r="X23" s="11">
        <v>1</v>
      </c>
      <c r="Y23" s="42">
        <v>14</v>
      </c>
      <c r="Z23" s="23">
        <v>1</v>
      </c>
      <c r="AA23" s="43">
        <v>12.5</v>
      </c>
      <c r="AB23" s="23">
        <v>1</v>
      </c>
      <c r="AC23" s="16">
        <f t="shared" si="12"/>
        <v>13</v>
      </c>
      <c r="AD23" s="11">
        <f t="shared" si="13"/>
        <v>4</v>
      </c>
      <c r="AE23" s="11">
        <v>1</v>
      </c>
      <c r="AF23" s="16">
        <v>15</v>
      </c>
      <c r="AG23" s="11">
        <v>1</v>
      </c>
      <c r="AH23" s="16">
        <v>15</v>
      </c>
      <c r="AI23" s="11">
        <v>1</v>
      </c>
      <c r="AJ23" s="39">
        <f t="shared" si="14"/>
        <v>13.614374999999999</v>
      </c>
      <c r="AK23" s="11">
        <v>1</v>
      </c>
      <c r="AL23" s="24">
        <f t="shared" si="15"/>
        <v>30</v>
      </c>
      <c r="AM23" s="52">
        <f t="shared" si="16"/>
        <v>30</v>
      </c>
      <c r="AN23" s="11" t="str">
        <f t="shared" si="9"/>
        <v>Acquis</v>
      </c>
    </row>
  </sheetData>
  <sortState ref="A11:AN41">
    <sortCondition ref="C11:C41"/>
  </sortState>
  <mergeCells count="47">
    <mergeCell ref="A1:AM1"/>
    <mergeCell ref="A2:AM2"/>
    <mergeCell ref="AJ11:AJ14"/>
    <mergeCell ref="AK11:AK14"/>
    <mergeCell ref="AL11:AL14"/>
    <mergeCell ref="AM11:AM14"/>
    <mergeCell ref="A6:AG6"/>
    <mergeCell ref="P7:AA8"/>
    <mergeCell ref="AC7:AL7"/>
    <mergeCell ref="AC8:AL8"/>
    <mergeCell ref="A9:D9"/>
    <mergeCell ref="AC9:AL9"/>
    <mergeCell ref="Z13:Z14"/>
    <mergeCell ref="AC13:AC14"/>
    <mergeCell ref="AD13:AD14"/>
    <mergeCell ref="AE13:AE14"/>
    <mergeCell ref="AN11:AN14"/>
    <mergeCell ref="A11:B11"/>
    <mergeCell ref="E11:O11"/>
    <mergeCell ref="P11:X11"/>
    <mergeCell ref="Y11:AE11"/>
    <mergeCell ref="AF11:AI11"/>
    <mergeCell ref="AF12:AI12"/>
    <mergeCell ref="Q13:Q14"/>
    <mergeCell ref="N13:N14"/>
    <mergeCell ref="O13:O14"/>
    <mergeCell ref="W13:W14"/>
    <mergeCell ref="X13:X14"/>
    <mergeCell ref="S13:S14"/>
    <mergeCell ref="AH13:AH14"/>
    <mergeCell ref="AI13:AI14"/>
    <mergeCell ref="AB13:AB14"/>
    <mergeCell ref="AG13:AG14"/>
    <mergeCell ref="U13:U14"/>
    <mergeCell ref="V13:V14"/>
    <mergeCell ref="A12:A14"/>
    <mergeCell ref="B12:B14"/>
    <mergeCell ref="C12:C14"/>
    <mergeCell ref="D12:D14"/>
    <mergeCell ref="E12:O12"/>
    <mergeCell ref="Y12:AE12"/>
    <mergeCell ref="P12:X12"/>
    <mergeCell ref="F13:F14"/>
    <mergeCell ref="H13:H14"/>
    <mergeCell ref="J13:J14"/>
    <mergeCell ref="L13:L14"/>
    <mergeCell ref="M13:M14"/>
  </mergeCells>
  <pageMargins left="0.19685039370078741" right="0.15748031496062992" top="0.78740157480314965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PV S1 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2018-04-18T12:11:38Z</dcterms:modified>
</cp:coreProperties>
</file>