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PV S1 " sheetId="1" r:id="rId1"/>
    <sheet name="PV S2 " sheetId="2" r:id="rId2"/>
    <sheet name="pv annuel" sheetId="3" r:id="rId3"/>
    <sheet name="Feuil4" sheetId="4" r:id="rId4"/>
  </sheets>
  <calcPr calcId="124519"/>
</workbook>
</file>

<file path=xl/calcChain.xml><?xml version="1.0" encoding="utf-8"?>
<calcChain xmlns="http://schemas.openxmlformats.org/spreadsheetml/2006/main">
  <c r="BW23" i="1"/>
  <c r="BW22"/>
  <c r="BW21"/>
  <c r="BW20"/>
  <c r="BW19"/>
  <c r="BW18"/>
  <c r="BW16"/>
  <c r="BL23"/>
  <c r="BM23" s="1"/>
  <c r="BE23"/>
  <c r="BF23" s="1"/>
  <c r="AV23"/>
  <c r="AC23"/>
  <c r="AD23" s="1"/>
  <c r="W23"/>
  <c r="V23"/>
  <c r="M23"/>
  <c r="BL22"/>
  <c r="BM22" s="1"/>
  <c r="BE22"/>
  <c r="BF22" s="1"/>
  <c r="AV22"/>
  <c r="BS22" s="1"/>
  <c r="BV22" s="1"/>
  <c r="AC22"/>
  <c r="AD22" s="1"/>
  <c r="V22"/>
  <c r="W22" s="1"/>
  <c r="M22"/>
  <c r="AJ22" s="1"/>
  <c r="BL21"/>
  <c r="BM21" s="1"/>
  <c r="BE21"/>
  <c r="BF21" s="1"/>
  <c r="AV21"/>
  <c r="AC21"/>
  <c r="AD21" s="1"/>
  <c r="V21"/>
  <c r="W21" s="1"/>
  <c r="M21"/>
  <c r="BL20"/>
  <c r="BM20" s="1"/>
  <c r="BE20"/>
  <c r="BF20" s="1"/>
  <c r="AV20"/>
  <c r="BS20" s="1"/>
  <c r="AC20"/>
  <c r="AD20" s="1"/>
  <c r="V20"/>
  <c r="W20" s="1"/>
  <c r="M20"/>
  <c r="AJ20" s="1"/>
  <c r="M12" i="3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11"/>
  <c r="BL19" i="1"/>
  <c r="BM19" s="1"/>
  <c r="BE19"/>
  <c r="BF19" s="1"/>
  <c r="AV19"/>
  <c r="BL18"/>
  <c r="BM18" s="1"/>
  <c r="BE18"/>
  <c r="BF18" s="1"/>
  <c r="AV18"/>
  <c r="BL17"/>
  <c r="BM17" s="1"/>
  <c r="BE17"/>
  <c r="BF17" s="1"/>
  <c r="AV17"/>
  <c r="BL16"/>
  <c r="BM16" s="1"/>
  <c r="BE16"/>
  <c r="BF16" s="1"/>
  <c r="AV16"/>
  <c r="AW16" s="1"/>
  <c r="BL15"/>
  <c r="BM15" s="1"/>
  <c r="BE15"/>
  <c r="BF15" s="1"/>
  <c r="AV15"/>
  <c r="M41" i="2"/>
  <c r="N41" s="1"/>
  <c r="AC29"/>
  <c r="AD29" s="1"/>
  <c r="V29"/>
  <c r="W29"/>
  <c r="M29"/>
  <c r="N29" s="1"/>
  <c r="AJ23" i="1" l="1"/>
  <c r="N23"/>
  <c r="AL23" s="1"/>
  <c r="AM23" s="1"/>
  <c r="BS21"/>
  <c r="AW22"/>
  <c r="BU22" s="1"/>
  <c r="N20"/>
  <c r="AL20" s="1"/>
  <c r="AJ21"/>
  <c r="AW21"/>
  <c r="BU21" s="1"/>
  <c r="BS23"/>
  <c r="AM20"/>
  <c r="BV21"/>
  <c r="AW20"/>
  <c r="BU20" s="1"/>
  <c r="BV20" s="1"/>
  <c r="N21"/>
  <c r="AL21" s="1"/>
  <c r="N22"/>
  <c r="AL22" s="1"/>
  <c r="AM22" s="1"/>
  <c r="AW23"/>
  <c r="BU23" s="1"/>
  <c r="BV23" s="1"/>
  <c r="AL29" i="2"/>
  <c r="BS15" i="1"/>
  <c r="BS19"/>
  <c r="BV19" s="1"/>
  <c r="BS17"/>
  <c r="BW17" s="1"/>
  <c r="BS18"/>
  <c r="BV18" s="1"/>
  <c r="BU16"/>
  <c r="BS16"/>
  <c r="AW15"/>
  <c r="BU15" s="1"/>
  <c r="AW17"/>
  <c r="BU17" s="1"/>
  <c r="AW18"/>
  <c r="BU18" s="1"/>
  <c r="AW19"/>
  <c r="BU19" s="1"/>
  <c r="AJ29" i="2"/>
  <c r="AN29" s="1"/>
  <c r="AM29"/>
  <c r="AM21" i="1" l="1"/>
  <c r="BX23"/>
  <c r="BY23"/>
  <c r="BX20"/>
  <c r="BY20"/>
  <c r="BY22"/>
  <c r="BX22"/>
  <c r="BY21"/>
  <c r="BX21"/>
  <c r="BV15"/>
  <c r="BV17"/>
  <c r="BV16"/>
  <c r="AC11" i="2"/>
  <c r="AD11" s="1"/>
  <c r="AC12"/>
  <c r="AD12" s="1"/>
  <c r="AC13"/>
  <c r="AD13" s="1"/>
  <c r="AC14"/>
  <c r="AD14" s="1"/>
  <c r="AC15"/>
  <c r="AD15" s="1"/>
  <c r="AC16"/>
  <c r="AD16" s="1"/>
  <c r="AC17"/>
  <c r="AD17" s="1"/>
  <c r="AC18"/>
  <c r="AD18" s="1"/>
  <c r="AC19"/>
  <c r="AD19" s="1"/>
  <c r="AC20"/>
  <c r="AD20" s="1"/>
  <c r="AC21"/>
  <c r="AD21" s="1"/>
  <c r="AC22"/>
  <c r="AD22" s="1"/>
  <c r="AC23"/>
  <c r="AD23" s="1"/>
  <c r="AC24"/>
  <c r="AD24" s="1"/>
  <c r="AC25"/>
  <c r="AD25" s="1"/>
  <c r="AC26"/>
  <c r="AD26" s="1"/>
  <c r="AC27"/>
  <c r="AD27" s="1"/>
  <c r="AC28"/>
  <c r="AD28" s="1"/>
  <c r="AC30"/>
  <c r="AD30" s="1"/>
  <c r="AC31"/>
  <c r="AD31" s="1"/>
  <c r="AC32"/>
  <c r="AD32" s="1"/>
  <c r="AC33"/>
  <c r="AD33" s="1"/>
  <c r="AC34"/>
  <c r="AD34" s="1"/>
  <c r="AC35"/>
  <c r="AD35" s="1"/>
  <c r="AC36"/>
  <c r="AD36" s="1"/>
  <c r="AC37"/>
  <c r="AD37" s="1"/>
  <c r="AC38"/>
  <c r="AD38" s="1"/>
  <c r="AC39"/>
  <c r="AD39" s="1"/>
  <c r="AC40"/>
  <c r="AD40" s="1"/>
  <c r="AC41"/>
  <c r="AD41" s="1"/>
  <c r="V11"/>
  <c r="W11" s="1"/>
  <c r="V12"/>
  <c r="W12" s="1"/>
  <c r="V13"/>
  <c r="W13" s="1"/>
  <c r="V14"/>
  <c r="W14" s="1"/>
  <c r="V15"/>
  <c r="W15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24"/>
  <c r="W24" s="1"/>
  <c r="V25"/>
  <c r="W25" s="1"/>
  <c r="V26"/>
  <c r="W26" s="1"/>
  <c r="V27"/>
  <c r="W27" s="1"/>
  <c r="V28"/>
  <c r="W28" s="1"/>
  <c r="V30"/>
  <c r="W30" s="1"/>
  <c r="V31"/>
  <c r="W31" s="1"/>
  <c r="V32"/>
  <c r="W32" s="1"/>
  <c r="V33"/>
  <c r="W33" s="1"/>
  <c r="V34"/>
  <c r="W34" s="1"/>
  <c r="V35"/>
  <c r="W35" s="1"/>
  <c r="V36"/>
  <c r="W36" s="1"/>
  <c r="V37"/>
  <c r="W37" s="1"/>
  <c r="V38"/>
  <c r="W38" s="1"/>
  <c r="V39"/>
  <c r="W39" s="1"/>
  <c r="V40"/>
  <c r="W40" s="1"/>
  <c r="V41"/>
  <c r="W41" s="1"/>
  <c r="M11"/>
  <c r="AJ11" s="1"/>
  <c r="M12"/>
  <c r="N12" s="1"/>
  <c r="M13"/>
  <c r="AJ13" s="1"/>
  <c r="M14"/>
  <c r="M15"/>
  <c r="M16"/>
  <c r="AJ16" s="1"/>
  <c r="M17"/>
  <c r="M18"/>
  <c r="M19"/>
  <c r="M20"/>
  <c r="AJ20" s="1"/>
  <c r="M21"/>
  <c r="AJ21" s="1"/>
  <c r="M22"/>
  <c r="M23"/>
  <c r="M24"/>
  <c r="AJ24" s="1"/>
  <c r="M25"/>
  <c r="M26"/>
  <c r="AJ26" s="1"/>
  <c r="M27"/>
  <c r="M28"/>
  <c r="AJ28" s="1"/>
  <c r="M30"/>
  <c r="M31"/>
  <c r="AJ31" s="1"/>
  <c r="M32"/>
  <c r="AJ32" s="1"/>
  <c r="M33"/>
  <c r="M34"/>
  <c r="M35"/>
  <c r="M36"/>
  <c r="M37"/>
  <c r="AJ37" s="1"/>
  <c r="M38"/>
  <c r="M39"/>
  <c r="AJ39" s="1"/>
  <c r="M40"/>
  <c r="AJ40" s="1"/>
  <c r="AJ41"/>
  <c r="AC10"/>
  <c r="AD10" s="1"/>
  <c r="V10"/>
  <c r="W10" s="1"/>
  <c r="M10"/>
  <c r="AC16" i="1"/>
  <c r="AD16" s="1"/>
  <c r="AC17"/>
  <c r="AD17" s="1"/>
  <c r="AC18"/>
  <c r="AD18" s="1"/>
  <c r="AC19"/>
  <c r="AD19" s="1"/>
  <c r="AC15"/>
  <c r="AD15" s="1"/>
  <c r="V16"/>
  <c r="W16" s="1"/>
  <c r="V17"/>
  <c r="W17" s="1"/>
  <c r="V18"/>
  <c r="W18" s="1"/>
  <c r="V19"/>
  <c r="W19" s="1"/>
  <c r="V15"/>
  <c r="W15" s="1"/>
  <c r="M16"/>
  <c r="M17"/>
  <c r="N17" s="1"/>
  <c r="M18"/>
  <c r="N18" s="1"/>
  <c r="M19"/>
  <c r="N19" s="1"/>
  <c r="M15"/>
  <c r="AJ15" l="1"/>
  <c r="BW15" s="1"/>
  <c r="BY15" s="1"/>
  <c r="N15"/>
  <c r="AL15" s="1"/>
  <c r="AJ16"/>
  <c r="BY16" s="1"/>
  <c r="AJ18" i="2"/>
  <c r="AJ22"/>
  <c r="AN22" s="1"/>
  <c r="AJ35"/>
  <c r="N21"/>
  <c r="AJ19"/>
  <c r="AN19" s="1"/>
  <c r="AJ15"/>
  <c r="AN15" s="1"/>
  <c r="AN41"/>
  <c r="AN35"/>
  <c r="AN18"/>
  <c r="AN40"/>
  <c r="AN32"/>
  <c r="AN21"/>
  <c r="N39"/>
  <c r="AL39" s="1"/>
  <c r="AM39" s="1"/>
  <c r="N22"/>
  <c r="AL22" s="1"/>
  <c r="N19"/>
  <c r="AL19" s="1"/>
  <c r="N15"/>
  <c r="AL15" s="1"/>
  <c r="AM15" s="1"/>
  <c r="AN39"/>
  <c r="AM37"/>
  <c r="AN37"/>
  <c r="AN31"/>
  <c r="AL41"/>
  <c r="AM41" s="1"/>
  <c r="N37"/>
  <c r="AL37" s="1"/>
  <c r="AL21"/>
  <c r="AM21" s="1"/>
  <c r="N18"/>
  <c r="AL18" s="1"/>
  <c r="AM18" s="1"/>
  <c r="AL19" i="1"/>
  <c r="AL18"/>
  <c r="AL17"/>
  <c r="AN13" i="2"/>
  <c r="N13"/>
  <c r="AL13" s="1"/>
  <c r="AM13" s="1"/>
  <c r="AJ14"/>
  <c r="AN14" s="1"/>
  <c r="N14"/>
  <c r="AL14" s="1"/>
  <c r="AJ10"/>
  <c r="AN10" s="1"/>
  <c r="AN11"/>
  <c r="N11"/>
  <c r="AL11" s="1"/>
  <c r="AM11" s="1"/>
  <c r="AJ12"/>
  <c r="AN12" s="1"/>
  <c r="AL12"/>
  <c r="AN16"/>
  <c r="N16"/>
  <c r="AL16" s="1"/>
  <c r="AM16" s="1"/>
  <c r="AJ17"/>
  <c r="AN17" s="1"/>
  <c r="N17"/>
  <c r="AL17" s="1"/>
  <c r="AN20"/>
  <c r="N20"/>
  <c r="AL20" s="1"/>
  <c r="AM20" s="1"/>
  <c r="AJ23"/>
  <c r="AN23" s="1"/>
  <c r="N23"/>
  <c r="AL23" s="1"/>
  <c r="N24"/>
  <c r="AL24" s="1"/>
  <c r="AN24"/>
  <c r="AM24"/>
  <c r="AJ25"/>
  <c r="AM25" s="1"/>
  <c r="N25"/>
  <c r="AL25" s="1"/>
  <c r="N26"/>
  <c r="AL26" s="1"/>
  <c r="AN26"/>
  <c r="AM26"/>
  <c r="AJ27"/>
  <c r="AN27" s="1"/>
  <c r="N27"/>
  <c r="AL27" s="1"/>
  <c r="N28"/>
  <c r="AL28" s="1"/>
  <c r="AM28" s="1"/>
  <c r="AN28"/>
  <c r="AJ30"/>
  <c r="N30"/>
  <c r="AL30" s="1"/>
  <c r="N31"/>
  <c r="AL31" s="1"/>
  <c r="AM31" s="1"/>
  <c r="N32"/>
  <c r="AL32" s="1"/>
  <c r="AM32" s="1"/>
  <c r="N40"/>
  <c r="AL40" s="1"/>
  <c r="AM40" s="1"/>
  <c r="AJ34"/>
  <c r="N34"/>
  <c r="AL34" s="1"/>
  <c r="N35"/>
  <c r="AL35" s="1"/>
  <c r="AM35" s="1"/>
  <c r="AJ33"/>
  <c r="N33"/>
  <c r="AL33" s="1"/>
  <c r="AJ38"/>
  <c r="N38"/>
  <c r="AL38" s="1"/>
  <c r="AJ36"/>
  <c r="N36"/>
  <c r="AL36" s="1"/>
  <c r="N16" i="1"/>
  <c r="AL16" s="1"/>
  <c r="AJ19"/>
  <c r="BY19" s="1"/>
  <c r="AJ18"/>
  <c r="BY18" s="1"/>
  <c r="AJ17"/>
  <c r="BY17" s="1"/>
  <c r="N10" i="2"/>
  <c r="AL10" s="1"/>
  <c r="AM12" l="1"/>
  <c r="AM15" i="1"/>
  <c r="BX15" s="1"/>
  <c r="AM16"/>
  <c r="BX16" s="1"/>
  <c r="AM22" i="2"/>
  <c r="AM17"/>
  <c r="AM19"/>
  <c r="AN34"/>
  <c r="AM34"/>
  <c r="AN36"/>
  <c r="AM36"/>
  <c r="AN38"/>
  <c r="AM38"/>
  <c r="AM33"/>
  <c r="AN33"/>
  <c r="AN30"/>
  <c r="AM30"/>
  <c r="AM10"/>
  <c r="AN25"/>
  <c r="AM14"/>
  <c r="AM23"/>
  <c r="AM27"/>
  <c r="AM18" i="1"/>
  <c r="BX18" s="1"/>
  <c r="AM17"/>
  <c r="BX17" s="1"/>
  <c r="AM19"/>
  <c r="BX19" s="1"/>
</calcChain>
</file>

<file path=xl/sharedStrings.xml><?xml version="1.0" encoding="utf-8"?>
<sst xmlns="http://schemas.openxmlformats.org/spreadsheetml/2006/main" count="467" uniqueCount="187">
  <si>
    <t xml:space="preserve">Domaine : Sciences Humaines et Sociales       </t>
  </si>
  <si>
    <t>Année Universitaire  : 2016/2017</t>
  </si>
  <si>
    <t>Diplôme préparé : Licence</t>
  </si>
  <si>
    <t xml:space="preserve">Date de Délibération :  </t>
  </si>
  <si>
    <t>Session___________: Normale</t>
  </si>
  <si>
    <t>Crédits Validés</t>
  </si>
  <si>
    <t>Crédits Capitalisés</t>
  </si>
  <si>
    <t>OBS</t>
  </si>
  <si>
    <t>°N</t>
  </si>
  <si>
    <t>Matricule</t>
  </si>
  <si>
    <t>Nom</t>
  </si>
  <si>
    <t>Prénom</t>
  </si>
  <si>
    <t>Crédits : 20</t>
  </si>
  <si>
    <t>Session</t>
  </si>
  <si>
    <t>Moy. U</t>
  </si>
  <si>
    <t>Crédits</t>
  </si>
  <si>
    <t>Lang.Etrang 1</t>
  </si>
  <si>
    <t>Cré.05</t>
  </si>
  <si>
    <t>Filière  :Sciences Sociales</t>
  </si>
  <si>
    <t xml:space="preserve">Année d'Etude : 1ère année </t>
  </si>
  <si>
    <t>Intro a l'antropologie  .1</t>
  </si>
  <si>
    <t>Intro a la sociologie  .1</t>
  </si>
  <si>
    <t>Intro a la philosophie .1</t>
  </si>
  <si>
    <t>Intro a la psychologie .1</t>
  </si>
  <si>
    <t>Ecoles et méthodes.1</t>
  </si>
  <si>
    <t>Statistiques descriptives .1</t>
  </si>
  <si>
    <t>Informatique . 1</t>
  </si>
  <si>
    <t>Introduction a l'economie.1</t>
  </si>
  <si>
    <t>L'individu et la culutre .1</t>
  </si>
  <si>
    <t>Cré.01</t>
  </si>
  <si>
    <t>Moy. S1</t>
  </si>
  <si>
    <t>Crédits : 01</t>
  </si>
  <si>
    <t>Cré.02</t>
  </si>
  <si>
    <t>Crédits : 5</t>
  </si>
  <si>
    <t>Crédits : 04</t>
  </si>
  <si>
    <t>1533008272</t>
  </si>
  <si>
    <t>AKKAL</t>
  </si>
  <si>
    <t>Nassima</t>
  </si>
  <si>
    <t>1433004173</t>
  </si>
  <si>
    <t>ALLOUACHE</t>
  </si>
  <si>
    <t>Kahina</t>
  </si>
  <si>
    <t>1333003592</t>
  </si>
  <si>
    <t>AMAOUCHE</t>
  </si>
  <si>
    <t>Lamine</t>
  </si>
  <si>
    <t>1533008947</t>
  </si>
  <si>
    <t>AMEUR</t>
  </si>
  <si>
    <t>Nassim</t>
  </si>
  <si>
    <t>1533014585</t>
  </si>
  <si>
    <t>AMROUCHE</t>
  </si>
  <si>
    <t>Thinhinane</t>
  </si>
  <si>
    <t>1433006696</t>
  </si>
  <si>
    <t>BIROUCHI</t>
  </si>
  <si>
    <t>Noria</t>
  </si>
  <si>
    <t>1533013292</t>
  </si>
  <si>
    <t>BROUK</t>
  </si>
  <si>
    <t>Lilia</t>
  </si>
  <si>
    <t>1533007663</t>
  </si>
  <si>
    <t>DEFLAOUI</t>
  </si>
  <si>
    <t>Nedjima</t>
  </si>
  <si>
    <t>1433001648</t>
  </si>
  <si>
    <t>DIB</t>
  </si>
  <si>
    <t>Wissam</t>
  </si>
  <si>
    <t>1433015258</t>
  </si>
  <si>
    <t>DJAYET</t>
  </si>
  <si>
    <t>Katia</t>
  </si>
  <si>
    <t>1333013216</t>
  </si>
  <si>
    <t>DJENADI</t>
  </si>
  <si>
    <t>Zakia</t>
  </si>
  <si>
    <t>1433007496</t>
  </si>
  <si>
    <t>DJENOUNE</t>
  </si>
  <si>
    <t>1533002115</t>
  </si>
  <si>
    <t>DJERMOUN</t>
  </si>
  <si>
    <t>Yacin</t>
  </si>
  <si>
    <t>1333007854</t>
  </si>
  <si>
    <t>DJOUADI</t>
  </si>
  <si>
    <t>Yasmina</t>
  </si>
  <si>
    <t>1433014864</t>
  </si>
  <si>
    <t>GANA</t>
  </si>
  <si>
    <t>Massinissa</t>
  </si>
  <si>
    <t>1533016911</t>
  </si>
  <si>
    <t>HAMMOUCHI</t>
  </si>
  <si>
    <t>Sylia</t>
  </si>
  <si>
    <t>1333005743</t>
  </si>
  <si>
    <t>HANI</t>
  </si>
  <si>
    <t>Mokhtar</t>
  </si>
  <si>
    <t>1533014766</t>
  </si>
  <si>
    <t>HARCHAOU</t>
  </si>
  <si>
    <t>Mohamed amine</t>
  </si>
  <si>
    <t>1433014620</t>
  </si>
  <si>
    <t>IDRI</t>
  </si>
  <si>
    <t>1433015733</t>
  </si>
  <si>
    <t>KERNIF</t>
  </si>
  <si>
    <t>Tassadit</t>
  </si>
  <si>
    <t>1433013560</t>
  </si>
  <si>
    <t>KHENNOUNE</t>
  </si>
  <si>
    <t>Naouel</t>
  </si>
  <si>
    <t>1533001655</t>
  </si>
  <si>
    <t>MISSOUN</t>
  </si>
  <si>
    <t>Nadia</t>
  </si>
  <si>
    <t>1533018607</t>
  </si>
  <si>
    <t>SACI</t>
  </si>
  <si>
    <t>Sarah</t>
  </si>
  <si>
    <t>1533020153</t>
  </si>
  <si>
    <t>TAHTAH</t>
  </si>
  <si>
    <t>Sabrina</t>
  </si>
  <si>
    <t>1433019793</t>
  </si>
  <si>
    <t>YAHIA CHERIF</t>
  </si>
  <si>
    <t>Narimene</t>
  </si>
  <si>
    <t>113011942</t>
  </si>
  <si>
    <t>AZI</t>
  </si>
  <si>
    <t>Hanafi</t>
  </si>
  <si>
    <t>1333010836</t>
  </si>
  <si>
    <t>DAHOUMANE</t>
  </si>
  <si>
    <t>1333004557</t>
  </si>
  <si>
    <t>DJABALLAH</t>
  </si>
  <si>
    <t>Zahia</t>
  </si>
  <si>
    <t>1333010941</t>
  </si>
  <si>
    <t>DJAKER</t>
  </si>
  <si>
    <t>Lydia</t>
  </si>
  <si>
    <t>1433005271</t>
  </si>
  <si>
    <t>TIRILT</t>
  </si>
  <si>
    <t>1333011100</t>
  </si>
  <si>
    <t>ZROUROU</t>
  </si>
  <si>
    <t>Karim</t>
  </si>
  <si>
    <t xml:space="preserve">PV SEMESTRE 02 </t>
  </si>
  <si>
    <t>UEF02</t>
  </si>
  <si>
    <t>UEM02</t>
  </si>
  <si>
    <t>UED02</t>
  </si>
  <si>
    <t>UET02</t>
  </si>
  <si>
    <t>Moy. S2</t>
  </si>
  <si>
    <t>Intro au science de l'education .2</t>
  </si>
  <si>
    <t>Intro a la demographie .2</t>
  </si>
  <si>
    <t>Intro a l'orthophonie .2</t>
  </si>
  <si>
    <t>Domaine des sciences sociales.2</t>
  </si>
  <si>
    <t>Ecoles et méthodes.2</t>
  </si>
  <si>
    <t>Informatique . 2</t>
  </si>
  <si>
    <t>Histoire Culturelle de l'Algerie.2</t>
  </si>
  <si>
    <t>Introduction a la Societe de l'Information .2</t>
  </si>
  <si>
    <t>Lang.Etrang 2</t>
  </si>
  <si>
    <t>HAMMICHE</t>
  </si>
  <si>
    <t>Fawzi</t>
  </si>
  <si>
    <t>Statistiques déductives .2</t>
  </si>
  <si>
    <t>Université  A. Mira de Béjaia</t>
  </si>
  <si>
    <t>Faculté des Sciences Humaines et Sociales</t>
  </si>
  <si>
    <t>Département Sciences Sociales</t>
  </si>
  <si>
    <r>
      <rPr>
        <u/>
        <sz val="16"/>
        <rFont val="Cambria"/>
        <family val="1"/>
        <scheme val="major"/>
      </rPr>
      <t xml:space="preserve">Domaine </t>
    </r>
    <r>
      <rPr>
        <sz val="16"/>
        <rFont val="Cambria"/>
        <family val="1"/>
        <scheme val="major"/>
      </rPr>
      <t xml:space="preserve">: </t>
    </r>
  </si>
  <si>
    <r>
      <t>Filière  :</t>
    </r>
    <r>
      <rPr>
        <sz val="16"/>
        <rFont val="Cambria"/>
        <family val="1"/>
        <scheme val="major"/>
      </rPr>
      <t xml:space="preserve">  </t>
    </r>
  </si>
  <si>
    <r>
      <t xml:space="preserve">Diplôme préparé </t>
    </r>
    <r>
      <rPr>
        <sz val="16"/>
        <rFont val="Cambria"/>
        <family val="1"/>
        <scheme val="major"/>
      </rPr>
      <t>: Licence</t>
    </r>
  </si>
  <si>
    <t>Année Universitaire : 2016/2017</t>
  </si>
  <si>
    <r>
      <t>Année d'Etude</t>
    </r>
    <r>
      <rPr>
        <sz val="16"/>
        <rFont val="Cambria"/>
        <family val="1"/>
        <scheme val="major"/>
      </rPr>
      <t xml:space="preserve"> : 2ème année </t>
    </r>
  </si>
  <si>
    <t xml:space="preserve">Date de Délibération : </t>
  </si>
  <si>
    <r>
      <t xml:space="preserve">Spécialité </t>
    </r>
    <r>
      <rPr>
        <sz val="16"/>
        <rFont val="Cambria"/>
        <family val="1"/>
        <scheme val="major"/>
      </rPr>
      <t xml:space="preserve">:  </t>
    </r>
  </si>
  <si>
    <t xml:space="preserve">Session                              :  </t>
  </si>
  <si>
    <t>Semestre 1</t>
  </si>
  <si>
    <t>Annuel</t>
  </si>
  <si>
    <t>Total Crédits</t>
  </si>
  <si>
    <t>Résultat</t>
  </si>
  <si>
    <t>N°</t>
  </si>
  <si>
    <t xml:space="preserve"> Matricule</t>
  </si>
  <si>
    <t>Moy.</t>
  </si>
  <si>
    <t>Crédits validés</t>
  </si>
  <si>
    <t>Crédits capitalisés</t>
  </si>
  <si>
    <t>Moy Annuel</t>
  </si>
  <si>
    <t>Semsetre 2</t>
  </si>
  <si>
    <t>UNIVERSITE ABDERRAHMANE MIRA  - BEJAIA -</t>
  </si>
  <si>
    <t xml:space="preserve">FACULTE  SCIENCES HUMAINES ET SOCIALES      </t>
  </si>
  <si>
    <t xml:space="preserve">PV de deliberation </t>
  </si>
  <si>
    <t>MG</t>
  </si>
  <si>
    <t>UEF01</t>
  </si>
  <si>
    <t>UEM01</t>
  </si>
  <si>
    <t>UED01</t>
  </si>
  <si>
    <t>UET01</t>
  </si>
  <si>
    <t>Admis</t>
  </si>
  <si>
    <t>Ajourne</t>
  </si>
  <si>
    <t xml:space="preserve"> RESULTAT </t>
  </si>
  <si>
    <t>123006426</t>
  </si>
  <si>
    <t>BENABBAS</t>
  </si>
  <si>
    <t>Nouara</t>
  </si>
  <si>
    <t>1333004475</t>
  </si>
  <si>
    <t>Hanane</t>
  </si>
  <si>
    <t>1433015559</t>
  </si>
  <si>
    <t>GUILEF</t>
  </si>
  <si>
    <t>Zouina</t>
  </si>
  <si>
    <t>1333006333</t>
  </si>
  <si>
    <t>KHEBAT</t>
  </si>
  <si>
    <t>Session___________:  Normale</t>
  </si>
  <si>
    <t>Année Universitaire  : 2017/2018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</si>
</sst>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0.00"/>
    <numFmt numFmtId="165" formatCode="_-* #,##0.00\ &quot;F&quot;_-;\-* #,##0.00\ &quot;F&quot;_-;_-* &quot;-&quot;??\ &quot;F&quot;_-;_-@_-"/>
    <numFmt numFmtId="166" formatCode="_-* #,##0.000000\ &quot;F&quot;_-;\-* #,##0.000000\ &quot;F&quot;_-;_-* &quot;-&quot;??\ &quot;F&quot;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rgb="FF000000"/>
      <name val="Cambria"/>
      <family val="1"/>
      <scheme val="major"/>
    </font>
    <font>
      <u/>
      <sz val="14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sz val="11"/>
      <color rgb="FF080000"/>
      <name val="Calibri"/>
      <family val="2"/>
      <scheme val="minor"/>
    </font>
    <font>
      <sz val="8"/>
      <name val="Cambria"/>
      <family val="1"/>
      <scheme val="major"/>
    </font>
    <font>
      <sz val="11"/>
      <color rgb="FF080000"/>
      <name val="Times New Roman"/>
      <family val="1"/>
    </font>
    <font>
      <sz val="11"/>
      <color theme="1"/>
      <name val="Times New Roman"/>
      <family val="1"/>
    </font>
    <font>
      <sz val="11"/>
      <color rgb="FF0070C0"/>
      <name val="Calibri"/>
      <family val="2"/>
      <scheme val="minor"/>
    </font>
    <font>
      <sz val="10"/>
      <name val="Cambria"/>
      <family val="1"/>
      <scheme val="major"/>
    </font>
    <font>
      <b/>
      <sz val="14"/>
      <name val="Calibri"/>
      <family val="2"/>
      <scheme val="minor"/>
    </font>
    <font>
      <b/>
      <sz val="10"/>
      <name val="Cambria"/>
      <family val="1"/>
      <scheme val="major"/>
    </font>
    <font>
      <u/>
      <sz val="16"/>
      <name val="Cambria"/>
      <family val="1"/>
      <scheme val="major"/>
    </font>
    <font>
      <b/>
      <sz val="12"/>
      <name val="Cambria"/>
      <family val="1"/>
      <scheme val="major"/>
    </font>
    <font>
      <b/>
      <sz val="18"/>
      <name val="Cambria"/>
      <family val="1"/>
      <scheme val="major"/>
    </font>
    <font>
      <sz val="12"/>
      <name val="Cambria"/>
      <family val="1"/>
      <scheme val="major"/>
    </font>
    <font>
      <sz val="9"/>
      <name val="Cambria"/>
      <family val="1"/>
      <scheme val="major"/>
    </font>
    <font>
      <sz val="18"/>
      <name val="Cambria"/>
      <family val="1"/>
      <scheme val="major"/>
    </font>
    <font>
      <sz val="8"/>
      <color theme="1"/>
      <name val="Calibri"/>
      <family val="2"/>
      <scheme val="minor"/>
    </font>
    <font>
      <b/>
      <u/>
      <sz val="16"/>
      <color rgb="FF000000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/>
    <xf numFmtId="164" fontId="2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2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textRotation="90"/>
    </xf>
    <xf numFmtId="49" fontId="9" fillId="0" borderId="1" xfId="0" applyNumberFormat="1" applyFont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/>
    <xf numFmtId="2" fontId="2" fillId="0" borderId="0" xfId="0" applyNumberFormat="1" applyFont="1" applyFill="1" applyAlignment="1">
      <alignment horizontal="center" vertical="center"/>
    </xf>
    <xf numFmtId="2" fontId="2" fillId="0" borderId="0" xfId="1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/>
    <xf numFmtId="4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2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/>
    <xf numFmtId="2" fontId="4" fillId="0" borderId="0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165" fontId="6" fillId="0" borderId="0" xfId="1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2" fontId="7" fillId="0" borderId="1" xfId="0" applyNumberFormat="1" applyFont="1" applyFill="1" applyBorder="1" applyAlignment="1">
      <alignment horizontal="center" vertical="center" textRotation="90" wrapText="1"/>
    </xf>
    <xf numFmtId="2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3" fillId="0" borderId="0" xfId="0" applyFont="1"/>
    <xf numFmtId="0" fontId="7" fillId="0" borderId="0" xfId="0" applyFont="1" applyFill="1" applyAlignment="1">
      <alignment horizontal="center" vertical="center"/>
    </xf>
    <xf numFmtId="0" fontId="3" fillId="0" borderId="0" xfId="0" applyFont="1" applyBorder="1"/>
    <xf numFmtId="0" fontId="17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8" fillId="0" borderId="7" xfId="0" applyNumberFormat="1" applyFont="1" applyFill="1" applyBorder="1" applyAlignment="1">
      <alignment horizontal="center" textRotation="90"/>
    </xf>
    <xf numFmtId="2" fontId="10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49" fontId="9" fillId="3" borderId="1" xfId="0" applyNumberFormat="1" applyFont="1" applyFill="1" applyBorder="1" applyAlignment="1"/>
    <xf numFmtId="2" fontId="13" fillId="0" borderId="0" xfId="0" applyNumberFormat="1" applyFont="1" applyAlignment="1">
      <alignment horizontal="center"/>
    </xf>
    <xf numFmtId="2" fontId="0" fillId="0" borderId="7" xfId="0" applyNumberFormat="1" applyBorder="1"/>
    <xf numFmtId="2" fontId="0" fillId="0" borderId="1" xfId="0" applyNumberFormat="1" applyBorder="1"/>
    <xf numFmtId="2" fontId="13" fillId="0" borderId="9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3" fillId="0" borderId="7" xfId="0" applyNumberFormat="1" applyFont="1" applyBorder="1"/>
    <xf numFmtId="0" fontId="0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vertical="center"/>
    </xf>
    <xf numFmtId="2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2" fontId="31" fillId="0" borderId="7" xfId="0" applyNumberFormat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textRotation="90" wrapText="1"/>
    </xf>
    <xf numFmtId="2" fontId="8" fillId="2" borderId="7" xfId="0" applyNumberFormat="1" applyFont="1" applyFill="1" applyBorder="1" applyAlignment="1">
      <alignment horizontal="center" vertical="center" textRotation="90" wrapText="1"/>
    </xf>
    <xf numFmtId="0" fontId="25" fillId="0" borderId="1" xfId="0" applyFont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textRotation="90" wrapText="1"/>
    </xf>
    <xf numFmtId="0" fontId="26" fillId="0" borderId="1" xfId="0" applyFont="1" applyBorder="1" applyAlignment="1">
      <alignment horizontal="center" vertical="center" textRotation="90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textRotation="90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center" textRotation="90"/>
    </xf>
    <xf numFmtId="164" fontId="2" fillId="0" borderId="4" xfId="0" applyNumberFormat="1" applyFont="1" applyFill="1" applyBorder="1" applyAlignment="1">
      <alignment horizontal="center" textRotation="90"/>
    </xf>
    <xf numFmtId="164" fontId="2" fillId="0" borderId="2" xfId="0" applyNumberFormat="1" applyFont="1" applyFill="1" applyBorder="1" applyAlignment="1">
      <alignment horizontal="center" vertical="center" textRotation="90" wrapText="1"/>
    </xf>
    <xf numFmtId="164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textRotation="90"/>
    </xf>
    <xf numFmtId="2" fontId="2" fillId="0" borderId="4" xfId="0" applyNumberFormat="1" applyFont="1" applyFill="1" applyBorder="1" applyAlignment="1">
      <alignment horizontal="center" vertical="center" textRotation="90"/>
    </xf>
    <xf numFmtId="2" fontId="2" fillId="0" borderId="2" xfId="0" applyNumberFormat="1" applyFont="1" applyFill="1" applyBorder="1" applyAlignment="1">
      <alignment horizontal="center" textRotation="90"/>
    </xf>
    <xf numFmtId="2" fontId="2" fillId="0" borderId="4" xfId="0" applyNumberFormat="1" applyFont="1" applyFill="1" applyBorder="1" applyAlignment="1">
      <alignment horizontal="center" textRotation="90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 wrapText="1" readingOrder="2"/>
    </xf>
    <xf numFmtId="0" fontId="15" fillId="0" borderId="1" xfId="0" applyFont="1" applyFill="1" applyBorder="1" applyAlignment="1">
      <alignment horizontal="center" vertical="center" textRotation="90" wrapText="1" readingOrder="2"/>
    </xf>
    <xf numFmtId="164" fontId="2" fillId="0" borderId="2" xfId="0" applyNumberFormat="1" applyFont="1" applyFill="1" applyBorder="1" applyAlignment="1">
      <alignment horizontal="center" vertical="center" textRotation="90"/>
    </xf>
    <xf numFmtId="164" fontId="2" fillId="0" borderId="4" xfId="0" applyNumberFormat="1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3</xdr:row>
      <xdr:rowOff>166689</xdr:rowOff>
    </xdr:from>
    <xdr:to>
      <xdr:col>11</xdr:col>
      <xdr:colOff>57150</xdr:colOff>
      <xdr:row>5</xdr:row>
      <xdr:rowOff>219075</xdr:rowOff>
    </xdr:to>
    <xdr:sp macro="" textlink="">
      <xdr:nvSpPr>
        <xdr:cNvPr id="2" name="Rectangle à coins arrondis 1"/>
        <xdr:cNvSpPr/>
      </xdr:nvSpPr>
      <xdr:spPr>
        <a:xfrm>
          <a:off x="4114800" y="938214"/>
          <a:ext cx="4038600" cy="59531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3000" b="1">
              <a:latin typeface="+mj-lt"/>
              <a:cs typeface="Arial" pitchFamily="34" charset="0"/>
            </a:rPr>
            <a:t>Procés Verbal Annuel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3"/>
  <sheetViews>
    <sheetView tabSelected="1" topLeftCell="AL9" zoomScale="105" zoomScaleNormal="105" workbookViewId="0">
      <selection activeCell="AO17" sqref="AO17"/>
    </sheetView>
  </sheetViews>
  <sheetFormatPr baseColWidth="10" defaultRowHeight="15"/>
  <cols>
    <col min="1" max="1" width="3.140625" style="10" customWidth="1"/>
    <col min="3" max="3" width="12.85546875" style="13" customWidth="1"/>
    <col min="4" max="4" width="15.140625" style="13" customWidth="1"/>
    <col min="5" max="5" width="5.7109375" style="18" customWidth="1"/>
    <col min="6" max="6" width="3.42578125" style="11" customWidth="1"/>
    <col min="7" max="7" width="5.7109375" style="18" customWidth="1"/>
    <col min="8" max="8" width="3.7109375" style="11" customWidth="1"/>
    <col min="9" max="9" width="5.7109375" style="18" customWidth="1"/>
    <col min="10" max="10" width="4.140625" style="11" customWidth="1"/>
    <col min="11" max="11" width="5.7109375" style="18" customWidth="1"/>
    <col min="12" max="12" width="4" style="11" customWidth="1"/>
    <col min="13" max="13" width="5.5703125" customWidth="1"/>
    <col min="14" max="14" width="3.7109375" customWidth="1"/>
    <col min="15" max="15" width="4" style="11" customWidth="1"/>
    <col min="16" max="16" width="5.7109375" style="18" customWidth="1"/>
    <col min="17" max="17" width="3.5703125" style="11" customWidth="1"/>
    <col min="18" max="18" width="5.7109375" style="18" customWidth="1"/>
    <col min="19" max="19" width="3.5703125" style="11" customWidth="1"/>
    <col min="20" max="20" width="5.7109375" style="18" customWidth="1"/>
    <col min="21" max="21" width="3.7109375" style="11" customWidth="1"/>
    <col min="22" max="22" width="5.28515625" customWidth="1"/>
    <col min="23" max="23" width="2.85546875" customWidth="1"/>
    <col min="24" max="24" width="3.42578125" style="11" customWidth="1"/>
    <col min="25" max="25" width="5.7109375" style="18" customWidth="1"/>
    <col min="26" max="26" width="3.42578125" style="11" customWidth="1"/>
    <col min="27" max="27" width="5.7109375" style="18" customWidth="1"/>
    <col min="28" max="28" width="3.5703125" style="11" customWidth="1"/>
    <col min="29" max="29" width="5.42578125" customWidth="1"/>
    <col min="30" max="30" width="3.42578125" customWidth="1"/>
    <col min="31" max="31" width="3.85546875" style="11" customWidth="1"/>
    <col min="32" max="32" width="5.7109375" style="18" customWidth="1"/>
    <col min="33" max="33" width="3.5703125" style="11" customWidth="1"/>
    <col min="34" max="34" width="6.42578125" customWidth="1"/>
    <col min="35" max="35" width="3.42578125" customWidth="1"/>
    <col min="36" max="36" width="5.42578125" customWidth="1"/>
    <col min="37" max="37" width="3.42578125" customWidth="1"/>
    <col min="38" max="38" width="4" customWidth="1"/>
    <col min="39" max="39" width="4.28515625" customWidth="1"/>
    <col min="40" max="40" width="6" customWidth="1"/>
    <col min="41" max="41" width="3.140625" style="11" customWidth="1"/>
    <col min="42" max="42" width="5.7109375" customWidth="1"/>
    <col min="43" max="43" width="3.140625" style="11" customWidth="1"/>
    <col min="44" max="44" width="5.7109375" customWidth="1"/>
    <col min="45" max="45" width="3.140625" style="11" customWidth="1"/>
    <col min="46" max="46" width="5.7109375" customWidth="1"/>
    <col min="47" max="47" width="3.140625" style="11" customWidth="1"/>
    <col min="48" max="48" width="6.5703125" customWidth="1"/>
    <col min="49" max="49" width="3.85546875" customWidth="1"/>
    <col min="50" max="50" width="3.140625" style="11" customWidth="1"/>
    <col min="51" max="51" width="5.7109375" customWidth="1"/>
    <col min="52" max="52" width="3.140625" style="11" customWidth="1"/>
    <col min="53" max="53" width="5.7109375" customWidth="1"/>
    <col min="54" max="54" width="3.140625" style="11" customWidth="1"/>
    <col min="55" max="55" width="5.7109375" customWidth="1"/>
    <col min="56" max="56" width="3.140625" style="11" customWidth="1"/>
    <col min="57" max="57" width="5.85546875" customWidth="1"/>
    <col min="58" max="58" width="3.5703125" customWidth="1"/>
    <col min="59" max="59" width="3.140625" style="11" customWidth="1"/>
    <col min="60" max="60" width="5.42578125" customWidth="1"/>
    <col min="61" max="61" width="3.140625" style="11" customWidth="1"/>
    <col min="62" max="62" width="5.7109375" customWidth="1"/>
    <col min="63" max="63" width="3.140625" style="11" customWidth="1"/>
    <col min="64" max="64" width="5.85546875" customWidth="1"/>
    <col min="65" max="65" width="3.28515625" customWidth="1"/>
    <col min="66" max="66" width="3.140625" style="11" customWidth="1"/>
    <col min="67" max="67" width="5.7109375" customWidth="1"/>
    <col min="68" max="68" width="3.140625" style="11" customWidth="1"/>
    <col min="69" max="69" width="5.42578125" customWidth="1"/>
    <col min="70" max="70" width="3" customWidth="1"/>
    <col min="71" max="71" width="5.28515625" customWidth="1"/>
    <col min="72" max="72" width="3.140625" style="11" customWidth="1"/>
    <col min="73" max="73" width="3.28515625" customWidth="1"/>
    <col min="74" max="74" width="3.5703125" customWidth="1"/>
    <col min="75" max="75" width="5.42578125" customWidth="1"/>
    <col min="76" max="76" width="3.140625" customWidth="1"/>
    <col min="77" max="77" width="8.140625" style="11" customWidth="1"/>
  </cols>
  <sheetData>
    <row r="1" spans="1:80" ht="20.25">
      <c r="A1" s="139" t="s">
        <v>164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</row>
    <row r="2" spans="1:80" ht="20.25">
      <c r="A2" s="139" t="s">
        <v>165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</row>
    <row r="3" spans="1:80" ht="20.25">
      <c r="A3" s="70"/>
      <c r="C3" s="1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T3"/>
    </row>
    <row r="4" spans="1:80" ht="20.25">
      <c r="A4" s="70"/>
      <c r="C4" s="1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T4"/>
    </row>
    <row r="5" spans="1:80">
      <c r="A5" s="70"/>
      <c r="C5" s="10"/>
      <c r="D5"/>
      <c r="M5" s="11"/>
      <c r="N5" s="11"/>
      <c r="V5" s="11"/>
      <c r="W5" s="11"/>
      <c r="AC5" s="11"/>
      <c r="AD5" s="11"/>
      <c r="AH5" s="11"/>
      <c r="AI5" s="11"/>
      <c r="AJ5" s="11"/>
      <c r="AK5" s="11"/>
      <c r="AL5" s="11"/>
      <c r="AM5" s="11"/>
      <c r="AO5"/>
      <c r="AP5" s="35"/>
      <c r="AQ5"/>
      <c r="AS5"/>
      <c r="AU5"/>
      <c r="AX5"/>
      <c r="AZ5"/>
      <c r="BB5"/>
      <c r="BD5"/>
      <c r="BG5"/>
      <c r="BI5"/>
      <c r="BK5"/>
      <c r="BN5"/>
      <c r="BP5"/>
      <c r="BT5"/>
    </row>
    <row r="6" spans="1:80" s="2" customFormat="1" ht="24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69"/>
      <c r="AI6" s="33"/>
      <c r="AJ6" s="33"/>
      <c r="AK6" s="33"/>
      <c r="AL6" s="33"/>
      <c r="AM6" s="33"/>
      <c r="AP6" s="72"/>
      <c r="BY6" s="33"/>
    </row>
    <row r="7" spans="1:80" s="2" customFormat="1" ht="24.95" customHeight="1">
      <c r="A7" s="53" t="s">
        <v>0</v>
      </c>
      <c r="B7" s="69"/>
      <c r="C7" s="1"/>
      <c r="D7" s="68"/>
      <c r="E7" s="14"/>
      <c r="F7" s="69"/>
      <c r="G7" s="14"/>
      <c r="N7" s="16"/>
      <c r="U7" s="16"/>
      <c r="V7" s="16"/>
      <c r="W7" s="69"/>
      <c r="X7" s="69"/>
      <c r="Y7" s="14"/>
      <c r="Z7" s="69"/>
      <c r="AA7" s="14"/>
      <c r="AB7" s="69"/>
      <c r="AC7" s="3"/>
      <c r="AD7" s="69"/>
      <c r="AE7" s="69"/>
      <c r="AF7" s="14"/>
      <c r="AG7" s="69"/>
      <c r="AH7" s="123" t="s">
        <v>166</v>
      </c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BL7" s="124" t="s">
        <v>186</v>
      </c>
      <c r="BM7" s="124"/>
      <c r="BN7" s="124"/>
      <c r="BO7" s="124"/>
      <c r="BP7" s="124"/>
      <c r="BQ7" s="124"/>
      <c r="BR7" s="124"/>
      <c r="BS7" s="124"/>
      <c r="BT7" s="124"/>
      <c r="BU7" s="124"/>
      <c r="BY7" s="33"/>
    </row>
    <row r="8" spans="1:80" s="2" customFormat="1" ht="24.95" customHeight="1">
      <c r="A8" s="52" t="s">
        <v>18</v>
      </c>
      <c r="B8" s="69"/>
      <c r="C8" s="1"/>
      <c r="D8" s="68"/>
      <c r="E8" s="14"/>
      <c r="F8" s="69"/>
      <c r="G8" s="14"/>
      <c r="N8" s="16"/>
      <c r="U8" s="16"/>
      <c r="V8" s="16"/>
      <c r="W8" s="5"/>
      <c r="X8" s="5"/>
      <c r="Y8" s="15"/>
      <c r="Z8" s="5"/>
      <c r="AA8" s="15"/>
      <c r="AB8" s="5"/>
      <c r="AC8" s="3"/>
      <c r="AF8" s="15"/>
      <c r="AG8" s="6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BL8" s="124" t="s">
        <v>3</v>
      </c>
      <c r="BM8" s="124"/>
      <c r="BN8" s="124"/>
      <c r="BO8" s="124"/>
      <c r="BP8" s="124"/>
      <c r="BQ8" s="124"/>
      <c r="BR8" s="124"/>
      <c r="BS8" s="124"/>
      <c r="BT8" s="124"/>
      <c r="BU8" s="124"/>
      <c r="BY8" s="33"/>
    </row>
    <row r="9" spans="1:80" s="2" customFormat="1" ht="24.95" customHeight="1">
      <c r="A9" s="131" t="s">
        <v>2</v>
      </c>
      <c r="B9" s="131"/>
      <c r="C9" s="131"/>
      <c r="D9" s="131"/>
      <c r="E9" s="14"/>
      <c r="F9" s="69"/>
      <c r="G9" s="14"/>
      <c r="H9" s="16"/>
      <c r="I9" s="19"/>
      <c r="J9" s="16"/>
      <c r="K9" s="19"/>
      <c r="L9" s="16"/>
      <c r="M9" s="16"/>
      <c r="N9" s="16"/>
      <c r="O9" s="16"/>
      <c r="P9" s="19"/>
      <c r="Q9" s="16"/>
      <c r="R9" s="19"/>
      <c r="S9" s="16"/>
      <c r="T9" s="19"/>
      <c r="U9" s="16"/>
      <c r="V9" s="16"/>
      <c r="W9" s="5"/>
      <c r="X9" s="5"/>
      <c r="Y9" s="15"/>
      <c r="Z9" s="5"/>
      <c r="AA9" s="15"/>
      <c r="AB9" s="5"/>
      <c r="AC9" s="3"/>
      <c r="AE9" s="6"/>
      <c r="AF9" s="15"/>
      <c r="AG9" s="6"/>
      <c r="AH9" s="69"/>
      <c r="AI9" s="33"/>
      <c r="AJ9" s="33"/>
      <c r="AK9" s="33"/>
      <c r="AL9" s="33"/>
      <c r="AM9" s="33"/>
      <c r="AP9" s="72"/>
      <c r="BL9" s="132" t="s">
        <v>185</v>
      </c>
      <c r="BM9" s="132"/>
      <c r="BN9" s="132"/>
      <c r="BO9" s="132"/>
      <c r="BP9" s="132"/>
      <c r="BQ9" s="132"/>
      <c r="BR9" s="132"/>
      <c r="BS9" s="132"/>
      <c r="BT9" s="132"/>
      <c r="BU9" s="132"/>
      <c r="BY9" s="33"/>
    </row>
    <row r="10" spans="1:80" s="2" customFormat="1" ht="24.95" customHeight="1">
      <c r="A10" s="52" t="s">
        <v>19</v>
      </c>
      <c r="B10" s="73"/>
      <c r="C10" s="73"/>
      <c r="D10" s="73"/>
      <c r="E10" s="14"/>
      <c r="F10" s="75"/>
      <c r="G10" s="14"/>
      <c r="H10" s="16"/>
      <c r="I10" s="19"/>
      <c r="J10" s="16"/>
      <c r="K10" s="19"/>
      <c r="L10" s="16"/>
      <c r="M10" s="16"/>
      <c r="N10" s="16"/>
      <c r="O10" s="16"/>
      <c r="P10" s="19"/>
      <c r="Q10" s="16"/>
      <c r="R10" s="19"/>
      <c r="S10" s="16"/>
      <c r="T10" s="19"/>
      <c r="U10" s="16"/>
      <c r="V10" s="16"/>
      <c r="W10" s="5"/>
      <c r="X10" s="5"/>
      <c r="Y10" s="15"/>
      <c r="Z10" s="5"/>
      <c r="AA10" s="15"/>
      <c r="AB10" s="5"/>
      <c r="AC10" s="3"/>
      <c r="AE10" s="6"/>
      <c r="AF10" s="15"/>
      <c r="AG10" s="6"/>
      <c r="AH10" s="75"/>
      <c r="AI10" s="33"/>
      <c r="AJ10" s="33"/>
      <c r="AK10" s="33"/>
      <c r="AL10" s="33"/>
      <c r="AM10" s="33"/>
      <c r="AP10" s="72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Y10" s="33"/>
    </row>
    <row r="11" spans="1:80" ht="20.25" customHeight="1">
      <c r="A11" s="120"/>
      <c r="B11" s="120"/>
      <c r="C11" s="7"/>
      <c r="D11" s="7"/>
      <c r="E11" s="121" t="s">
        <v>168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2"/>
      <c r="P11" s="113" t="s">
        <v>169</v>
      </c>
      <c r="Q11" s="114"/>
      <c r="R11" s="114"/>
      <c r="S11" s="114"/>
      <c r="T11" s="114"/>
      <c r="U11" s="114"/>
      <c r="V11" s="114"/>
      <c r="W11" s="114"/>
      <c r="X11" s="115"/>
      <c r="Y11" s="113" t="s">
        <v>170</v>
      </c>
      <c r="Z11" s="114"/>
      <c r="AA11" s="114"/>
      <c r="AB11" s="114"/>
      <c r="AC11" s="114"/>
      <c r="AD11" s="114"/>
      <c r="AE11" s="115"/>
      <c r="AF11" s="113" t="s">
        <v>171</v>
      </c>
      <c r="AG11" s="114"/>
      <c r="AH11" s="114"/>
      <c r="AI11" s="115"/>
      <c r="AJ11" s="107" t="s">
        <v>30</v>
      </c>
      <c r="AK11" s="108" t="s">
        <v>13</v>
      </c>
      <c r="AL11" s="109" t="s">
        <v>5</v>
      </c>
      <c r="AM11" s="104" t="s">
        <v>6</v>
      </c>
      <c r="AN11" s="111" t="s">
        <v>125</v>
      </c>
      <c r="AO11" s="111"/>
      <c r="AP11" s="111"/>
      <c r="AQ11" s="111"/>
      <c r="AR11" s="111"/>
      <c r="AS11" s="111"/>
      <c r="AT11" s="111"/>
      <c r="AU11" s="111"/>
      <c r="AV11" s="111"/>
      <c r="AW11" s="111"/>
      <c r="AX11" s="112"/>
      <c r="AY11" s="113" t="s">
        <v>126</v>
      </c>
      <c r="AZ11" s="114"/>
      <c r="BA11" s="114"/>
      <c r="BB11" s="114"/>
      <c r="BC11" s="114"/>
      <c r="BD11" s="114"/>
      <c r="BE11" s="114"/>
      <c r="BF11" s="114"/>
      <c r="BG11" s="115"/>
      <c r="BH11" s="113" t="s">
        <v>127</v>
      </c>
      <c r="BI11" s="114"/>
      <c r="BJ11" s="114"/>
      <c r="BK11" s="114"/>
      <c r="BL11" s="114"/>
      <c r="BM11" s="114"/>
      <c r="BN11" s="115"/>
      <c r="BO11" s="113" t="s">
        <v>171</v>
      </c>
      <c r="BP11" s="114"/>
      <c r="BQ11" s="114"/>
      <c r="BR11" s="115"/>
      <c r="BS11" s="107" t="s">
        <v>129</v>
      </c>
      <c r="BT11" s="109" t="s">
        <v>13</v>
      </c>
      <c r="BU11" s="109" t="s">
        <v>5</v>
      </c>
      <c r="BV11" s="104" t="s">
        <v>6</v>
      </c>
      <c r="BW11" s="105" t="s">
        <v>167</v>
      </c>
      <c r="BX11" s="106" t="s">
        <v>15</v>
      </c>
      <c r="BY11" s="110" t="s">
        <v>174</v>
      </c>
      <c r="BZ11" s="2"/>
      <c r="CA11" s="2"/>
      <c r="CB11" s="2"/>
    </row>
    <row r="12" spans="1:80" s="2" customFormat="1" ht="15.75" customHeight="1">
      <c r="A12" s="140" t="s">
        <v>8</v>
      </c>
      <c r="B12" s="109" t="s">
        <v>9</v>
      </c>
      <c r="C12" s="141" t="s">
        <v>10</v>
      </c>
      <c r="D12" s="141" t="s">
        <v>11</v>
      </c>
      <c r="E12" s="119" t="s">
        <v>12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 t="s">
        <v>33</v>
      </c>
      <c r="Q12" s="119"/>
      <c r="R12" s="119"/>
      <c r="S12" s="119"/>
      <c r="T12" s="119"/>
      <c r="U12" s="119"/>
      <c r="V12" s="119"/>
      <c r="W12" s="119"/>
      <c r="X12" s="119"/>
      <c r="Y12" s="133" t="s">
        <v>34</v>
      </c>
      <c r="Z12" s="134"/>
      <c r="AA12" s="134"/>
      <c r="AB12" s="134"/>
      <c r="AC12" s="134"/>
      <c r="AD12" s="134"/>
      <c r="AE12" s="130"/>
      <c r="AF12" s="119" t="s">
        <v>31</v>
      </c>
      <c r="AG12" s="119"/>
      <c r="AH12" s="119"/>
      <c r="AI12" s="119"/>
      <c r="AJ12" s="107"/>
      <c r="AK12" s="108"/>
      <c r="AL12" s="109"/>
      <c r="AM12" s="104"/>
      <c r="AN12" s="130" t="s">
        <v>12</v>
      </c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 t="s">
        <v>33</v>
      </c>
      <c r="AZ12" s="119"/>
      <c r="BA12" s="119"/>
      <c r="BB12" s="119"/>
      <c r="BC12" s="119"/>
      <c r="BD12" s="119"/>
      <c r="BE12" s="119"/>
      <c r="BF12" s="119"/>
      <c r="BG12" s="119"/>
      <c r="BH12" s="133" t="s">
        <v>34</v>
      </c>
      <c r="BI12" s="134"/>
      <c r="BJ12" s="134"/>
      <c r="BK12" s="134"/>
      <c r="BL12" s="134"/>
      <c r="BM12" s="134"/>
      <c r="BN12" s="130"/>
      <c r="BO12" s="119" t="s">
        <v>31</v>
      </c>
      <c r="BP12" s="119"/>
      <c r="BQ12" s="119"/>
      <c r="BR12" s="119"/>
      <c r="BS12" s="107"/>
      <c r="BT12" s="109"/>
      <c r="BU12" s="109"/>
      <c r="BV12" s="104"/>
      <c r="BW12" s="105"/>
      <c r="BX12" s="106"/>
      <c r="BY12" s="110"/>
    </row>
    <row r="13" spans="1:80" ht="192" customHeight="1">
      <c r="A13" s="140"/>
      <c r="B13" s="109"/>
      <c r="C13" s="141"/>
      <c r="D13" s="141"/>
      <c r="E13" s="8" t="s">
        <v>20</v>
      </c>
      <c r="F13" s="137" t="s">
        <v>13</v>
      </c>
      <c r="G13" s="8" t="s">
        <v>23</v>
      </c>
      <c r="H13" s="137" t="s">
        <v>13</v>
      </c>
      <c r="I13" s="8" t="s">
        <v>21</v>
      </c>
      <c r="J13" s="126" t="s">
        <v>13</v>
      </c>
      <c r="K13" s="8" t="s">
        <v>22</v>
      </c>
      <c r="L13" s="137" t="s">
        <v>13</v>
      </c>
      <c r="M13" s="128" t="s">
        <v>14</v>
      </c>
      <c r="N13" s="118" t="s">
        <v>15</v>
      </c>
      <c r="O13" s="135" t="s">
        <v>13</v>
      </c>
      <c r="P13" s="8" t="s">
        <v>24</v>
      </c>
      <c r="Q13" s="116" t="s">
        <v>13</v>
      </c>
      <c r="R13" s="8" t="s">
        <v>25</v>
      </c>
      <c r="S13" s="116" t="s">
        <v>13</v>
      </c>
      <c r="T13" s="8" t="s">
        <v>26</v>
      </c>
      <c r="U13" s="116" t="s">
        <v>13</v>
      </c>
      <c r="V13" s="117" t="s">
        <v>14</v>
      </c>
      <c r="W13" s="118" t="s">
        <v>15</v>
      </c>
      <c r="X13" s="108" t="s">
        <v>13</v>
      </c>
      <c r="Y13" s="8" t="s">
        <v>27</v>
      </c>
      <c r="Z13" s="137" t="s">
        <v>13</v>
      </c>
      <c r="AA13" s="8" t="s">
        <v>28</v>
      </c>
      <c r="AB13" s="137" t="s">
        <v>13</v>
      </c>
      <c r="AC13" s="117" t="s">
        <v>14</v>
      </c>
      <c r="AD13" s="118" t="s">
        <v>15</v>
      </c>
      <c r="AE13" s="116" t="s">
        <v>13</v>
      </c>
      <c r="AF13" s="8" t="s">
        <v>16</v>
      </c>
      <c r="AG13" s="137" t="s">
        <v>13</v>
      </c>
      <c r="AH13" s="117" t="s">
        <v>14</v>
      </c>
      <c r="AI13" s="118" t="s">
        <v>15</v>
      </c>
      <c r="AJ13" s="107"/>
      <c r="AK13" s="108"/>
      <c r="AL13" s="109"/>
      <c r="AM13" s="104"/>
      <c r="AN13" s="78" t="s">
        <v>130</v>
      </c>
      <c r="AO13" s="116" t="s">
        <v>13</v>
      </c>
      <c r="AP13" s="8" t="s">
        <v>131</v>
      </c>
      <c r="AQ13" s="116" t="s">
        <v>13</v>
      </c>
      <c r="AR13" s="8" t="s">
        <v>132</v>
      </c>
      <c r="AS13" s="126" t="s">
        <v>13</v>
      </c>
      <c r="AT13" s="8" t="s">
        <v>133</v>
      </c>
      <c r="AU13" s="116" t="s">
        <v>13</v>
      </c>
      <c r="AV13" s="128" t="s">
        <v>14</v>
      </c>
      <c r="AW13" s="118" t="s">
        <v>15</v>
      </c>
      <c r="AX13" s="116" t="s">
        <v>13</v>
      </c>
      <c r="AY13" s="8" t="s">
        <v>134</v>
      </c>
      <c r="AZ13" s="116" t="s">
        <v>13</v>
      </c>
      <c r="BA13" s="8" t="s">
        <v>141</v>
      </c>
      <c r="BB13" s="116" t="s">
        <v>13</v>
      </c>
      <c r="BC13" s="8" t="s">
        <v>135</v>
      </c>
      <c r="BD13" s="116" t="s">
        <v>13</v>
      </c>
      <c r="BE13" s="117" t="s">
        <v>14</v>
      </c>
      <c r="BF13" s="118" t="s">
        <v>15</v>
      </c>
      <c r="BG13" s="116" t="s">
        <v>13</v>
      </c>
      <c r="BH13" s="8" t="s">
        <v>136</v>
      </c>
      <c r="BI13" s="116" t="s">
        <v>13</v>
      </c>
      <c r="BJ13" s="8" t="s">
        <v>137</v>
      </c>
      <c r="BK13" s="116" t="s">
        <v>13</v>
      </c>
      <c r="BL13" s="117" t="s">
        <v>14</v>
      </c>
      <c r="BM13" s="118" t="s">
        <v>15</v>
      </c>
      <c r="BN13" s="116" t="s">
        <v>13</v>
      </c>
      <c r="BO13" s="8" t="s">
        <v>138</v>
      </c>
      <c r="BP13" s="116" t="s">
        <v>13</v>
      </c>
      <c r="BQ13" s="125" t="s">
        <v>14</v>
      </c>
      <c r="BR13" s="118" t="s">
        <v>15</v>
      </c>
      <c r="BS13" s="107"/>
      <c r="BT13" s="109"/>
      <c r="BU13" s="109"/>
      <c r="BV13" s="104"/>
      <c r="BW13" s="105"/>
      <c r="BX13" s="106"/>
      <c r="BY13" s="110"/>
    </row>
    <row r="14" spans="1:80" s="70" customFormat="1" ht="11.25" customHeight="1">
      <c r="A14" s="140"/>
      <c r="B14" s="109"/>
      <c r="C14" s="141"/>
      <c r="D14" s="141"/>
      <c r="E14" s="20" t="s">
        <v>17</v>
      </c>
      <c r="F14" s="138"/>
      <c r="G14" s="20" t="s">
        <v>17</v>
      </c>
      <c r="H14" s="138"/>
      <c r="I14" s="20" t="s">
        <v>17</v>
      </c>
      <c r="J14" s="127"/>
      <c r="K14" s="20" t="s">
        <v>17</v>
      </c>
      <c r="L14" s="138"/>
      <c r="M14" s="129"/>
      <c r="N14" s="118"/>
      <c r="O14" s="136"/>
      <c r="P14" s="20" t="s">
        <v>32</v>
      </c>
      <c r="Q14" s="116"/>
      <c r="R14" s="20" t="s">
        <v>32</v>
      </c>
      <c r="S14" s="116"/>
      <c r="T14" s="20" t="s">
        <v>29</v>
      </c>
      <c r="U14" s="116"/>
      <c r="V14" s="117"/>
      <c r="W14" s="118"/>
      <c r="X14" s="108"/>
      <c r="Y14" s="20" t="s">
        <v>32</v>
      </c>
      <c r="Z14" s="138"/>
      <c r="AA14" s="20" t="s">
        <v>32</v>
      </c>
      <c r="AB14" s="138"/>
      <c r="AC14" s="117"/>
      <c r="AD14" s="118"/>
      <c r="AE14" s="116"/>
      <c r="AF14" s="20" t="s">
        <v>29</v>
      </c>
      <c r="AG14" s="138"/>
      <c r="AH14" s="117"/>
      <c r="AI14" s="118"/>
      <c r="AJ14" s="107"/>
      <c r="AK14" s="108"/>
      <c r="AL14" s="109"/>
      <c r="AM14" s="104"/>
      <c r="AN14" s="79" t="s">
        <v>17</v>
      </c>
      <c r="AO14" s="116"/>
      <c r="AP14" s="20" t="s">
        <v>17</v>
      </c>
      <c r="AQ14" s="116"/>
      <c r="AR14" s="20" t="s">
        <v>17</v>
      </c>
      <c r="AS14" s="127"/>
      <c r="AT14" s="20" t="s">
        <v>17</v>
      </c>
      <c r="AU14" s="116"/>
      <c r="AV14" s="129"/>
      <c r="AW14" s="118"/>
      <c r="AX14" s="116"/>
      <c r="AY14" s="20" t="s">
        <v>32</v>
      </c>
      <c r="AZ14" s="116"/>
      <c r="BA14" s="20" t="s">
        <v>32</v>
      </c>
      <c r="BB14" s="116"/>
      <c r="BC14" s="20" t="s">
        <v>29</v>
      </c>
      <c r="BD14" s="116"/>
      <c r="BE14" s="117"/>
      <c r="BF14" s="118"/>
      <c r="BG14" s="116"/>
      <c r="BH14" s="20" t="s">
        <v>32</v>
      </c>
      <c r="BI14" s="116"/>
      <c r="BJ14" s="20" t="s">
        <v>32</v>
      </c>
      <c r="BK14" s="116"/>
      <c r="BL14" s="117"/>
      <c r="BM14" s="118"/>
      <c r="BN14" s="116"/>
      <c r="BO14" s="20" t="s">
        <v>29</v>
      </c>
      <c r="BP14" s="116"/>
      <c r="BQ14" s="125"/>
      <c r="BR14" s="118"/>
      <c r="BS14" s="107"/>
      <c r="BT14" s="109"/>
      <c r="BU14" s="109"/>
      <c r="BV14" s="104"/>
      <c r="BW14" s="105"/>
      <c r="BX14" s="106"/>
      <c r="BY14" s="110"/>
    </row>
    <row r="15" spans="1:80">
      <c r="A15" s="12">
        <v>1</v>
      </c>
      <c r="B15" s="9" t="s">
        <v>35</v>
      </c>
      <c r="C15" s="84" t="s">
        <v>36</v>
      </c>
      <c r="D15" s="9" t="s">
        <v>37</v>
      </c>
      <c r="E15" s="25">
        <v>12</v>
      </c>
      <c r="F15" s="26">
        <v>1</v>
      </c>
      <c r="G15" s="17">
        <v>10</v>
      </c>
      <c r="H15" s="12">
        <v>2</v>
      </c>
      <c r="I15" s="25">
        <v>9</v>
      </c>
      <c r="J15" s="26">
        <v>1</v>
      </c>
      <c r="K15" s="25">
        <v>8</v>
      </c>
      <c r="L15" s="26">
        <v>1</v>
      </c>
      <c r="M15" s="17">
        <f t="shared" ref="M15:M19" si="0" xml:space="preserve"> (E15*2+G15*2+I15*2+K15*2)/8</f>
        <v>9.75</v>
      </c>
      <c r="N15" s="12">
        <f t="shared" ref="N15:N19" si="1">(IF(M15&gt;9.99,20,IF(E15&gt;9.99,5,0)+IF(G15&gt;9.99,5,0)+IF(I15&gt;9.99,5,0)+IF(K15&gt;9.99,5,0)))</f>
        <v>10</v>
      </c>
      <c r="O15" s="12">
        <v>1</v>
      </c>
      <c r="P15" s="17">
        <v>11.75</v>
      </c>
      <c r="Q15" s="12">
        <v>1</v>
      </c>
      <c r="R15" s="17">
        <v>10</v>
      </c>
      <c r="S15" s="12">
        <v>1</v>
      </c>
      <c r="T15" s="17">
        <v>13</v>
      </c>
      <c r="U15" s="12">
        <v>1</v>
      </c>
      <c r="V15" s="17">
        <f t="shared" ref="V15:V19" si="2" xml:space="preserve"> (P15*2+R15*1+T15*1)/4</f>
        <v>11.625</v>
      </c>
      <c r="W15" s="12">
        <f t="shared" ref="W15:W19" si="3">(IF(V15&gt;9.99,5,IF(P15&gt;9.99,2,0)+IF(R15&gt;9.99,2,0)+IF(T15&gt;9.99,1,0)))</f>
        <v>5</v>
      </c>
      <c r="X15" s="12">
        <v>1</v>
      </c>
      <c r="Y15" s="25">
        <v>1.5</v>
      </c>
      <c r="Z15" s="26">
        <v>1</v>
      </c>
      <c r="AA15" s="17">
        <v>10</v>
      </c>
      <c r="AB15" s="12">
        <v>1</v>
      </c>
      <c r="AC15" s="17">
        <f t="shared" ref="AC15:AC19" si="4" xml:space="preserve"> (Y15*1+AA15*2)/3</f>
        <v>7.166666666666667</v>
      </c>
      <c r="AD15" s="12">
        <f t="shared" ref="AD15:AD19" si="5">(IF(AC15&gt;9.99,4,IF(Y15&gt;9.99,2,0)+IF(AA15&gt;9.99,2,0)))</f>
        <v>2</v>
      </c>
      <c r="AE15" s="12">
        <v>1</v>
      </c>
      <c r="AF15" s="17">
        <v>13.25</v>
      </c>
      <c r="AG15" s="12">
        <v>1</v>
      </c>
      <c r="AH15" s="17">
        <v>13.25</v>
      </c>
      <c r="AI15" s="12">
        <v>1</v>
      </c>
      <c r="AJ15" s="83">
        <f t="shared" ref="AJ15:AJ19" si="6">(M15*8+V15*4+AC15*3+AH15*1)/16</f>
        <v>9.953125</v>
      </c>
      <c r="AK15" s="12">
        <v>2</v>
      </c>
      <c r="AL15" s="31">
        <f t="shared" ref="AL15:AL19" si="7">(N15+W15+AD15+AI15)</f>
        <v>18</v>
      </c>
      <c r="AM15" s="101">
        <f t="shared" ref="AM15:AM19" si="8">IF(AJ15&gt;9.99,30,AL15)</f>
        <v>18</v>
      </c>
      <c r="AN15" s="76">
        <v>10</v>
      </c>
      <c r="AO15" s="26">
        <v>1</v>
      </c>
      <c r="AP15" s="17">
        <v>10.5</v>
      </c>
      <c r="AQ15" s="12">
        <v>1</v>
      </c>
      <c r="AR15" s="38">
        <v>10.5</v>
      </c>
      <c r="AS15" s="26">
        <v>1</v>
      </c>
      <c r="AT15" s="94">
        <v>10</v>
      </c>
      <c r="AU15" s="95">
        <v>1</v>
      </c>
      <c r="AV15" s="17">
        <f t="shared" ref="AV15:AV19" si="9" xml:space="preserve"> (AN15*2+AP15*2+AR15*2+AT15*2)/8</f>
        <v>10.25</v>
      </c>
      <c r="AW15" s="12">
        <f t="shared" ref="AW15:AW19" si="10">(IF(AV15&gt;9.99,20,IF(AN15&gt;9.99,5,0)+IF(AP15&gt;9.99,5,0)+IF(AR15&gt;9.99,5,0)+IF(AT15&gt;9.99,5,0)))</f>
        <v>20</v>
      </c>
      <c r="AX15" s="12">
        <v>1</v>
      </c>
      <c r="AY15" s="17">
        <v>9.5</v>
      </c>
      <c r="AZ15" s="12">
        <v>1</v>
      </c>
      <c r="BA15" s="17">
        <v>10.5</v>
      </c>
      <c r="BB15" s="12">
        <v>1</v>
      </c>
      <c r="BC15" s="17">
        <v>11.5</v>
      </c>
      <c r="BD15" s="12">
        <v>1</v>
      </c>
      <c r="BE15" s="17">
        <f t="shared" ref="BE15:BE19" si="11" xml:space="preserve"> (AY15*2+BA15*1+BC15*1)/4</f>
        <v>10.25</v>
      </c>
      <c r="BF15" s="12">
        <f t="shared" ref="BF15:BF19" si="12">(IF(BE15&gt;9.99,5,IF(AY15&gt;9.99,2,0)+IF(BA15&gt;9.99,2,0)+IF(BC15&gt;9.99,1,0)))</f>
        <v>5</v>
      </c>
      <c r="BG15" s="12">
        <v>1</v>
      </c>
      <c r="BH15" s="99">
        <v>1</v>
      </c>
      <c r="BI15" s="100">
        <v>1</v>
      </c>
      <c r="BJ15" s="81">
        <v>10</v>
      </c>
      <c r="BK15" s="82">
        <v>2</v>
      </c>
      <c r="BL15" s="17">
        <f t="shared" ref="BL15:BL19" si="13" xml:space="preserve"> (BH15*1+BJ15*2)/3</f>
        <v>7</v>
      </c>
      <c r="BM15" s="12">
        <f t="shared" ref="BM15:BM19" si="14">(IF(BL15&gt;9.99,4,IF(BH15&gt;9.99,2,0)+IF(BJ15&gt;9.99,2,0)))</f>
        <v>2</v>
      </c>
      <c r="BN15" s="12">
        <v>1</v>
      </c>
      <c r="BO15" s="17">
        <v>11</v>
      </c>
      <c r="BP15" s="12">
        <v>1</v>
      </c>
      <c r="BQ15" s="17">
        <v>11</v>
      </c>
      <c r="BR15" s="12">
        <v>1</v>
      </c>
      <c r="BS15" s="83">
        <f t="shared" ref="BS15:BS19" si="15">(AV15*8+BE15*4+BL15*3+BQ15*1)/16</f>
        <v>9.6875</v>
      </c>
      <c r="BT15" s="26">
        <v>2</v>
      </c>
      <c r="BU15" s="31">
        <f t="shared" ref="BU15:BU19" si="16">(AW15+BF15+BM15+BR15)</f>
        <v>28</v>
      </c>
      <c r="BV15" s="101">
        <f t="shared" ref="BV15:BV19" si="17">IF(BS15&gt;9.99,30,BU15)</f>
        <v>28</v>
      </c>
      <c r="BW15" s="102">
        <f>(AJ15+BS15)/2</f>
        <v>9.8203125</v>
      </c>
      <c r="BX15" s="12">
        <f>IF(BW15&gt;9.99,60,AM15+BV15)</f>
        <v>46</v>
      </c>
      <c r="BY15" s="12" t="str">
        <f>IF(BW15&gt;9.99,"Admis","Ajourne")</f>
        <v>Ajourne</v>
      </c>
    </row>
    <row r="16" spans="1:80">
      <c r="A16" s="12">
        <v>2</v>
      </c>
      <c r="B16" s="9" t="s">
        <v>53</v>
      </c>
      <c r="C16" s="84" t="s">
        <v>54</v>
      </c>
      <c r="D16" s="9" t="s">
        <v>55</v>
      </c>
      <c r="E16" s="81">
        <v>10</v>
      </c>
      <c r="F16" s="82">
        <v>2</v>
      </c>
      <c r="G16" s="25">
        <v>10</v>
      </c>
      <c r="H16" s="26">
        <v>1</v>
      </c>
      <c r="I16" s="25">
        <v>10.25</v>
      </c>
      <c r="J16" s="26">
        <v>1</v>
      </c>
      <c r="K16" s="17">
        <v>10</v>
      </c>
      <c r="L16" s="12">
        <v>1</v>
      </c>
      <c r="M16" s="17">
        <f t="shared" si="0"/>
        <v>10.0625</v>
      </c>
      <c r="N16" s="12">
        <f t="shared" si="1"/>
        <v>20</v>
      </c>
      <c r="O16" s="12">
        <v>1</v>
      </c>
      <c r="P16" s="17">
        <v>9.25</v>
      </c>
      <c r="Q16" s="12">
        <v>1</v>
      </c>
      <c r="R16" s="17">
        <v>11</v>
      </c>
      <c r="S16" s="12">
        <v>1</v>
      </c>
      <c r="T16" s="17">
        <v>13</v>
      </c>
      <c r="U16" s="12">
        <v>1</v>
      </c>
      <c r="V16" s="17">
        <f t="shared" si="2"/>
        <v>10.625</v>
      </c>
      <c r="W16" s="12">
        <f t="shared" si="3"/>
        <v>5</v>
      </c>
      <c r="X16" s="12">
        <v>1</v>
      </c>
      <c r="Y16" s="17">
        <v>10</v>
      </c>
      <c r="Z16" s="12">
        <v>1</v>
      </c>
      <c r="AA16" s="38">
        <v>11</v>
      </c>
      <c r="AB16" s="91">
        <v>2</v>
      </c>
      <c r="AC16" s="17">
        <f t="shared" si="4"/>
        <v>10.666666666666666</v>
      </c>
      <c r="AD16" s="12">
        <f t="shared" si="5"/>
        <v>4</v>
      </c>
      <c r="AE16" s="12">
        <v>1</v>
      </c>
      <c r="AF16" s="17">
        <v>15</v>
      </c>
      <c r="AG16" s="12">
        <v>1</v>
      </c>
      <c r="AH16" s="17">
        <v>15</v>
      </c>
      <c r="AI16" s="12">
        <v>1</v>
      </c>
      <c r="AJ16" s="83">
        <f t="shared" si="6"/>
        <v>10.625</v>
      </c>
      <c r="AK16" s="12">
        <v>2</v>
      </c>
      <c r="AL16" s="31">
        <f t="shared" si="7"/>
        <v>30</v>
      </c>
      <c r="AM16" s="101">
        <f t="shared" si="8"/>
        <v>30</v>
      </c>
      <c r="AN16" s="77">
        <v>8</v>
      </c>
      <c r="AO16" s="12">
        <v>1</v>
      </c>
      <c r="AP16" s="17">
        <v>9.5</v>
      </c>
      <c r="AQ16" s="12">
        <v>2</v>
      </c>
      <c r="AR16" s="17">
        <v>11.5</v>
      </c>
      <c r="AS16" s="12">
        <v>1</v>
      </c>
      <c r="AT16" s="17">
        <v>13</v>
      </c>
      <c r="AU16" s="12">
        <v>1</v>
      </c>
      <c r="AV16" s="17">
        <f t="shared" si="9"/>
        <v>10.5</v>
      </c>
      <c r="AW16" s="12">
        <f t="shared" si="10"/>
        <v>20</v>
      </c>
      <c r="AX16" s="12">
        <v>2</v>
      </c>
      <c r="AY16" s="17">
        <v>10</v>
      </c>
      <c r="AZ16" s="12">
        <v>2</v>
      </c>
      <c r="BA16" s="25">
        <v>0</v>
      </c>
      <c r="BB16" s="26">
        <v>1</v>
      </c>
      <c r="BC16" s="17">
        <v>11.5</v>
      </c>
      <c r="BD16" s="12">
        <v>1</v>
      </c>
      <c r="BE16" s="17">
        <f t="shared" si="11"/>
        <v>7.875</v>
      </c>
      <c r="BF16" s="12">
        <f t="shared" si="12"/>
        <v>3</v>
      </c>
      <c r="BG16" s="12">
        <v>1</v>
      </c>
      <c r="BH16" s="25">
        <v>0</v>
      </c>
      <c r="BI16" s="26">
        <v>1</v>
      </c>
      <c r="BJ16" s="96">
        <v>6</v>
      </c>
      <c r="BK16" s="97">
        <v>1</v>
      </c>
      <c r="BL16" s="17">
        <f t="shared" si="13"/>
        <v>4</v>
      </c>
      <c r="BM16" s="12">
        <f t="shared" si="14"/>
        <v>0</v>
      </c>
      <c r="BN16" s="12">
        <v>1</v>
      </c>
      <c r="BO16" s="17">
        <v>14.5</v>
      </c>
      <c r="BP16" s="12">
        <v>1</v>
      </c>
      <c r="BQ16" s="17">
        <v>14.5</v>
      </c>
      <c r="BR16" s="12">
        <v>1</v>
      </c>
      <c r="BS16" s="83">
        <f t="shared" si="15"/>
        <v>8.875</v>
      </c>
      <c r="BT16" s="26">
        <v>2</v>
      </c>
      <c r="BU16" s="31">
        <f t="shared" si="16"/>
        <v>24</v>
      </c>
      <c r="BV16" s="101">
        <f t="shared" si="17"/>
        <v>24</v>
      </c>
      <c r="BW16" s="102">
        <f t="shared" ref="BW16:BW23" si="18">(AJ16+BS16)/2</f>
        <v>9.75</v>
      </c>
      <c r="BX16" s="12">
        <f t="shared" ref="BX16:BX19" si="19">IF(BW16&gt;9.99,60,AM16+BV16)</f>
        <v>54</v>
      </c>
      <c r="BY16" s="12" t="str">
        <f t="shared" ref="BY16:BY19" si="20">IF(BW16&gt;9.99,"Admis","Ajourne")</f>
        <v>Ajourne</v>
      </c>
    </row>
    <row r="17" spans="1:77">
      <c r="A17" s="12">
        <v>3</v>
      </c>
      <c r="B17" s="9" t="s">
        <v>93</v>
      </c>
      <c r="C17" s="84" t="s">
        <v>94</v>
      </c>
      <c r="D17" s="9" t="s">
        <v>95</v>
      </c>
      <c r="E17" s="25">
        <v>0</v>
      </c>
      <c r="F17" s="26">
        <v>1</v>
      </c>
      <c r="G17" s="17">
        <v>10</v>
      </c>
      <c r="H17" s="12">
        <v>2</v>
      </c>
      <c r="I17" s="25">
        <v>10</v>
      </c>
      <c r="J17" s="26">
        <v>1</v>
      </c>
      <c r="K17" s="17">
        <v>10</v>
      </c>
      <c r="L17" s="12">
        <v>1</v>
      </c>
      <c r="M17" s="17">
        <f t="shared" si="0"/>
        <v>7.5</v>
      </c>
      <c r="N17" s="12">
        <f t="shared" si="1"/>
        <v>15</v>
      </c>
      <c r="O17" s="12">
        <v>1</v>
      </c>
      <c r="P17" s="17">
        <v>12.75</v>
      </c>
      <c r="Q17" s="12">
        <v>1</v>
      </c>
      <c r="R17" s="17">
        <v>8</v>
      </c>
      <c r="S17" s="12">
        <v>1</v>
      </c>
      <c r="T17" s="17">
        <v>15</v>
      </c>
      <c r="U17" s="12">
        <v>1</v>
      </c>
      <c r="V17" s="17">
        <f t="shared" si="2"/>
        <v>12.125</v>
      </c>
      <c r="W17" s="12">
        <f t="shared" si="3"/>
        <v>5</v>
      </c>
      <c r="X17" s="12">
        <v>1</v>
      </c>
      <c r="Y17" s="25">
        <v>6.5</v>
      </c>
      <c r="Z17" s="26">
        <v>1</v>
      </c>
      <c r="AA17" s="25">
        <v>10</v>
      </c>
      <c r="AB17" s="26">
        <v>1</v>
      </c>
      <c r="AC17" s="17">
        <f t="shared" si="4"/>
        <v>8.8333333333333339</v>
      </c>
      <c r="AD17" s="12">
        <f t="shared" si="5"/>
        <v>2</v>
      </c>
      <c r="AE17" s="12">
        <v>1</v>
      </c>
      <c r="AF17" s="17">
        <v>15.5</v>
      </c>
      <c r="AG17" s="12">
        <v>1</v>
      </c>
      <c r="AH17" s="17">
        <v>15.5</v>
      </c>
      <c r="AI17" s="12">
        <v>1</v>
      </c>
      <c r="AJ17" s="83">
        <f t="shared" si="6"/>
        <v>9.40625</v>
      </c>
      <c r="AK17" s="12">
        <v>2</v>
      </c>
      <c r="AL17" s="31">
        <f t="shared" si="7"/>
        <v>23</v>
      </c>
      <c r="AM17" s="101">
        <f t="shared" si="8"/>
        <v>23</v>
      </c>
      <c r="AN17" s="98">
        <v>6</v>
      </c>
      <c r="AO17" s="82">
        <v>1</v>
      </c>
      <c r="AP17" s="96">
        <v>0.5</v>
      </c>
      <c r="AQ17" s="97">
        <v>1</v>
      </c>
      <c r="AR17" s="17">
        <v>10.5</v>
      </c>
      <c r="AS17" s="12">
        <v>1</v>
      </c>
      <c r="AT17" s="17">
        <v>10</v>
      </c>
      <c r="AU17" s="12">
        <v>1</v>
      </c>
      <c r="AV17" s="17">
        <f t="shared" si="9"/>
        <v>6.75</v>
      </c>
      <c r="AW17" s="12">
        <f t="shared" si="10"/>
        <v>10</v>
      </c>
      <c r="AX17" s="12">
        <v>1</v>
      </c>
      <c r="AY17" s="17">
        <v>10.25</v>
      </c>
      <c r="AZ17" s="12">
        <v>1</v>
      </c>
      <c r="BA17" s="17">
        <v>13.5</v>
      </c>
      <c r="BB17" s="12">
        <v>1</v>
      </c>
      <c r="BC17" s="17">
        <v>13</v>
      </c>
      <c r="BD17" s="12">
        <v>1</v>
      </c>
      <c r="BE17" s="17">
        <f t="shared" si="11"/>
        <v>11.75</v>
      </c>
      <c r="BF17" s="12">
        <f t="shared" si="12"/>
        <v>5</v>
      </c>
      <c r="BG17" s="12">
        <v>1</v>
      </c>
      <c r="BH17" s="25">
        <v>11</v>
      </c>
      <c r="BI17" s="26">
        <v>1</v>
      </c>
      <c r="BJ17" s="25">
        <v>8</v>
      </c>
      <c r="BK17" s="26">
        <v>1</v>
      </c>
      <c r="BL17" s="17">
        <f t="shared" si="13"/>
        <v>9</v>
      </c>
      <c r="BM17" s="12">
        <f t="shared" si="14"/>
        <v>2</v>
      </c>
      <c r="BN17" s="12">
        <v>1</v>
      </c>
      <c r="BO17" s="17">
        <v>16</v>
      </c>
      <c r="BP17" s="12">
        <v>1</v>
      </c>
      <c r="BQ17" s="17">
        <v>16</v>
      </c>
      <c r="BR17" s="12">
        <v>1</v>
      </c>
      <c r="BS17" s="83">
        <f t="shared" si="15"/>
        <v>9</v>
      </c>
      <c r="BT17" s="26">
        <v>1</v>
      </c>
      <c r="BU17" s="31">
        <f t="shared" si="16"/>
        <v>18</v>
      </c>
      <c r="BV17" s="101">
        <f t="shared" si="17"/>
        <v>18</v>
      </c>
      <c r="BW17" s="102">
        <f t="shared" si="18"/>
        <v>9.203125</v>
      </c>
      <c r="BX17" s="12">
        <f t="shared" si="19"/>
        <v>41</v>
      </c>
      <c r="BY17" s="12" t="str">
        <f t="shared" si="20"/>
        <v>Ajourne</v>
      </c>
    </row>
    <row r="18" spans="1:77">
      <c r="A18" s="12">
        <v>4</v>
      </c>
      <c r="B18" s="9" t="s">
        <v>99</v>
      </c>
      <c r="C18" s="84" t="s">
        <v>100</v>
      </c>
      <c r="D18" s="9" t="s">
        <v>101</v>
      </c>
      <c r="E18" s="81">
        <v>10</v>
      </c>
      <c r="F18" s="82">
        <v>2</v>
      </c>
      <c r="G18" s="25">
        <v>10</v>
      </c>
      <c r="H18" s="26">
        <v>1</v>
      </c>
      <c r="I18" s="17">
        <v>12</v>
      </c>
      <c r="J18" s="12">
        <v>1</v>
      </c>
      <c r="K18" s="25">
        <v>9</v>
      </c>
      <c r="L18" s="26">
        <v>1</v>
      </c>
      <c r="M18" s="17">
        <f t="shared" si="0"/>
        <v>10.25</v>
      </c>
      <c r="N18" s="12">
        <f t="shared" si="1"/>
        <v>20</v>
      </c>
      <c r="O18" s="12">
        <v>1</v>
      </c>
      <c r="P18" s="25">
        <v>2</v>
      </c>
      <c r="Q18" s="26">
        <v>1</v>
      </c>
      <c r="R18" s="17">
        <v>15</v>
      </c>
      <c r="S18" s="12">
        <v>1</v>
      </c>
      <c r="T18" s="17">
        <v>11</v>
      </c>
      <c r="U18" s="12">
        <v>1</v>
      </c>
      <c r="V18" s="17">
        <f t="shared" si="2"/>
        <v>7.5</v>
      </c>
      <c r="W18" s="12">
        <f t="shared" si="3"/>
        <v>3</v>
      </c>
      <c r="X18" s="12">
        <v>1</v>
      </c>
      <c r="Y18" s="25">
        <v>11.5</v>
      </c>
      <c r="Z18" s="26">
        <v>1</v>
      </c>
      <c r="AA18" s="17">
        <v>10.5</v>
      </c>
      <c r="AB18" s="12">
        <v>1</v>
      </c>
      <c r="AC18" s="17">
        <f t="shared" si="4"/>
        <v>10.833333333333334</v>
      </c>
      <c r="AD18" s="12">
        <f t="shared" si="5"/>
        <v>4</v>
      </c>
      <c r="AE18" s="12">
        <v>1</v>
      </c>
      <c r="AF18" s="17">
        <v>14</v>
      </c>
      <c r="AG18" s="12">
        <v>1</v>
      </c>
      <c r="AH18" s="17">
        <v>14</v>
      </c>
      <c r="AI18" s="12">
        <v>1</v>
      </c>
      <c r="AJ18" s="83">
        <f t="shared" si="6"/>
        <v>9.90625</v>
      </c>
      <c r="AK18" s="12">
        <v>2</v>
      </c>
      <c r="AL18" s="31">
        <f t="shared" si="7"/>
        <v>28</v>
      </c>
      <c r="AM18" s="101">
        <f t="shared" si="8"/>
        <v>28</v>
      </c>
      <c r="AN18" s="77">
        <v>11.5</v>
      </c>
      <c r="AO18" s="12">
        <v>1</v>
      </c>
      <c r="AP18" s="17">
        <v>11.5</v>
      </c>
      <c r="AQ18" s="12">
        <v>1</v>
      </c>
      <c r="AR18" s="17">
        <v>10.5</v>
      </c>
      <c r="AS18" s="12">
        <v>2</v>
      </c>
      <c r="AT18" s="17">
        <v>10.5</v>
      </c>
      <c r="AU18" s="12">
        <v>2</v>
      </c>
      <c r="AV18" s="17">
        <f t="shared" si="9"/>
        <v>11</v>
      </c>
      <c r="AW18" s="12">
        <f t="shared" si="10"/>
        <v>20</v>
      </c>
      <c r="AX18" s="12">
        <v>2</v>
      </c>
      <c r="AY18" s="17">
        <v>7.75</v>
      </c>
      <c r="AZ18" s="12">
        <v>1</v>
      </c>
      <c r="BA18" s="17">
        <v>11</v>
      </c>
      <c r="BB18" s="12">
        <v>1</v>
      </c>
      <c r="BC18" s="17">
        <v>10</v>
      </c>
      <c r="BD18" s="12">
        <v>1</v>
      </c>
      <c r="BE18" s="17">
        <f t="shared" si="11"/>
        <v>9.125</v>
      </c>
      <c r="BF18" s="12">
        <f t="shared" si="12"/>
        <v>3</v>
      </c>
      <c r="BG18" s="12">
        <v>1</v>
      </c>
      <c r="BH18" s="17">
        <v>3.5</v>
      </c>
      <c r="BI18" s="12">
        <v>1</v>
      </c>
      <c r="BJ18" s="17">
        <v>9</v>
      </c>
      <c r="BK18" s="12">
        <v>2</v>
      </c>
      <c r="BL18" s="17">
        <f t="shared" si="13"/>
        <v>7.166666666666667</v>
      </c>
      <c r="BM18" s="12">
        <f t="shared" si="14"/>
        <v>0</v>
      </c>
      <c r="BN18" s="12">
        <v>2</v>
      </c>
      <c r="BO18" s="17">
        <v>18</v>
      </c>
      <c r="BP18" s="12">
        <v>1</v>
      </c>
      <c r="BQ18" s="17">
        <v>18</v>
      </c>
      <c r="BR18" s="12">
        <v>1</v>
      </c>
      <c r="BS18" s="83">
        <f t="shared" si="15"/>
        <v>10.25</v>
      </c>
      <c r="BT18" s="12">
        <v>2</v>
      </c>
      <c r="BU18" s="31">
        <f t="shared" si="16"/>
        <v>24</v>
      </c>
      <c r="BV18" s="101">
        <f t="shared" si="17"/>
        <v>30</v>
      </c>
      <c r="BW18" s="102">
        <f t="shared" si="18"/>
        <v>10.078125</v>
      </c>
      <c r="BX18" s="12">
        <f t="shared" si="19"/>
        <v>60</v>
      </c>
      <c r="BY18" s="103" t="str">
        <f t="shared" si="20"/>
        <v>Admis</v>
      </c>
    </row>
    <row r="19" spans="1:77">
      <c r="A19" s="12">
        <v>5</v>
      </c>
      <c r="B19" s="9" t="s">
        <v>119</v>
      </c>
      <c r="C19" s="84" t="s">
        <v>120</v>
      </c>
      <c r="D19" s="9" t="s">
        <v>64</v>
      </c>
      <c r="E19" s="23">
        <v>11.5</v>
      </c>
      <c r="F19" s="12">
        <v>1</v>
      </c>
      <c r="G19" s="23">
        <v>10.25</v>
      </c>
      <c r="H19" s="12">
        <v>1</v>
      </c>
      <c r="I19" s="81">
        <v>0</v>
      </c>
      <c r="J19" s="82">
        <v>2</v>
      </c>
      <c r="K19" s="81">
        <v>0</v>
      </c>
      <c r="L19" s="82">
        <v>2</v>
      </c>
      <c r="M19" s="17">
        <f t="shared" si="0"/>
        <v>5.4375</v>
      </c>
      <c r="N19" s="12">
        <f t="shared" si="1"/>
        <v>10</v>
      </c>
      <c r="O19" s="12">
        <v>1</v>
      </c>
      <c r="P19" s="24">
        <v>11.25</v>
      </c>
      <c r="Q19" s="12">
        <v>1</v>
      </c>
      <c r="R19" s="24">
        <v>8.5</v>
      </c>
      <c r="S19" s="12">
        <v>1</v>
      </c>
      <c r="T19" s="24">
        <v>10</v>
      </c>
      <c r="U19" s="12">
        <v>1</v>
      </c>
      <c r="V19" s="17">
        <f t="shared" si="2"/>
        <v>10.25</v>
      </c>
      <c r="W19" s="12">
        <f t="shared" si="3"/>
        <v>5</v>
      </c>
      <c r="X19" s="12">
        <v>1</v>
      </c>
      <c r="Y19" s="25">
        <v>0</v>
      </c>
      <c r="Z19" s="26">
        <v>1</v>
      </c>
      <c r="AA19" s="25">
        <v>0</v>
      </c>
      <c r="AB19" s="26">
        <v>1</v>
      </c>
      <c r="AC19" s="17">
        <f t="shared" si="4"/>
        <v>0</v>
      </c>
      <c r="AD19" s="12">
        <f t="shared" si="5"/>
        <v>0</v>
      </c>
      <c r="AE19" s="12">
        <v>1</v>
      </c>
      <c r="AF19" s="25">
        <v>11.5</v>
      </c>
      <c r="AG19" s="26">
        <v>1</v>
      </c>
      <c r="AH19" s="25">
        <v>11.5</v>
      </c>
      <c r="AI19" s="12">
        <v>1</v>
      </c>
      <c r="AJ19" s="83">
        <f t="shared" si="6"/>
        <v>6</v>
      </c>
      <c r="AK19" s="12">
        <v>2</v>
      </c>
      <c r="AL19" s="31">
        <f t="shared" si="7"/>
        <v>16</v>
      </c>
      <c r="AM19" s="101">
        <f t="shared" si="8"/>
        <v>16</v>
      </c>
      <c r="AN19" s="77">
        <v>13.25</v>
      </c>
      <c r="AO19" s="12">
        <v>2</v>
      </c>
      <c r="AP19" s="17">
        <v>9.25</v>
      </c>
      <c r="AQ19" s="12">
        <v>2</v>
      </c>
      <c r="AR19" s="17">
        <v>8.1300000000000008</v>
      </c>
      <c r="AS19" s="12">
        <v>2</v>
      </c>
      <c r="AT19" s="17">
        <v>11.5</v>
      </c>
      <c r="AU19" s="12">
        <v>2</v>
      </c>
      <c r="AV19" s="17">
        <f t="shared" si="9"/>
        <v>10.532500000000001</v>
      </c>
      <c r="AW19" s="12">
        <f t="shared" si="10"/>
        <v>20</v>
      </c>
      <c r="AX19" s="12">
        <v>2</v>
      </c>
      <c r="AY19" s="17">
        <v>9.25</v>
      </c>
      <c r="AZ19" s="12">
        <v>2</v>
      </c>
      <c r="BA19" s="17">
        <v>11</v>
      </c>
      <c r="BB19" s="12">
        <v>2</v>
      </c>
      <c r="BC19" s="17">
        <v>13</v>
      </c>
      <c r="BD19" s="12">
        <v>2</v>
      </c>
      <c r="BE19" s="17">
        <f t="shared" si="11"/>
        <v>10.625</v>
      </c>
      <c r="BF19" s="12">
        <f t="shared" si="12"/>
        <v>5</v>
      </c>
      <c r="BG19" s="12">
        <v>2</v>
      </c>
      <c r="BH19" s="17">
        <v>10</v>
      </c>
      <c r="BI19" s="12">
        <v>2</v>
      </c>
      <c r="BJ19" s="17">
        <v>5</v>
      </c>
      <c r="BK19" s="12">
        <v>2</v>
      </c>
      <c r="BL19" s="17">
        <f t="shared" si="13"/>
        <v>6.666666666666667</v>
      </c>
      <c r="BM19" s="12">
        <f t="shared" si="14"/>
        <v>2</v>
      </c>
      <c r="BN19" s="12">
        <v>1</v>
      </c>
      <c r="BO19" s="17">
        <v>18</v>
      </c>
      <c r="BP19" s="12">
        <v>1</v>
      </c>
      <c r="BQ19" s="17">
        <v>18</v>
      </c>
      <c r="BR19" s="12">
        <v>1</v>
      </c>
      <c r="BS19" s="83">
        <f t="shared" si="15"/>
        <v>10.297499999999999</v>
      </c>
      <c r="BT19" s="12">
        <v>2</v>
      </c>
      <c r="BU19" s="31">
        <f t="shared" si="16"/>
        <v>28</v>
      </c>
      <c r="BV19" s="101">
        <f t="shared" si="17"/>
        <v>30</v>
      </c>
      <c r="BW19" s="102">
        <f t="shared" si="18"/>
        <v>8.1487499999999997</v>
      </c>
      <c r="BX19" s="12">
        <f t="shared" si="19"/>
        <v>46</v>
      </c>
      <c r="BY19" s="12" t="str">
        <f t="shared" si="20"/>
        <v>Ajourne</v>
      </c>
    </row>
    <row r="20" spans="1:77">
      <c r="A20" s="12">
        <v>6</v>
      </c>
      <c r="B20" s="93" t="s">
        <v>175</v>
      </c>
      <c r="C20" s="93" t="s">
        <v>176</v>
      </c>
      <c r="D20" s="93" t="s">
        <v>177</v>
      </c>
      <c r="E20" s="85">
        <v>0</v>
      </c>
      <c r="F20" s="26">
        <v>1</v>
      </c>
      <c r="G20" s="17">
        <v>12</v>
      </c>
      <c r="H20" s="12">
        <v>1</v>
      </c>
      <c r="I20" s="17">
        <v>10.83</v>
      </c>
      <c r="J20" s="12">
        <v>1</v>
      </c>
      <c r="K20" s="85">
        <v>0</v>
      </c>
      <c r="L20" s="26">
        <v>1</v>
      </c>
      <c r="M20" s="17">
        <f xml:space="preserve"> (E20*2+I20*2+G20*2+K20*2)/8</f>
        <v>5.7074999999999996</v>
      </c>
      <c r="N20" s="12">
        <f>(IF(M20&gt;9.99,20,IF(E20&gt;9.99,5,0)+IF(I20&gt;9.99,5,0)+IF(G20&gt;9.99,5,0)+IF(K20&gt;9.99,5,0)))</f>
        <v>10</v>
      </c>
      <c r="O20" s="12">
        <v>1</v>
      </c>
      <c r="P20" s="85">
        <v>0</v>
      </c>
      <c r="Q20" s="26">
        <v>1</v>
      </c>
      <c r="R20" s="25">
        <v>0</v>
      </c>
      <c r="S20" s="26">
        <v>1</v>
      </c>
      <c r="T20" s="17">
        <v>13</v>
      </c>
      <c r="U20" s="12">
        <v>1</v>
      </c>
      <c r="V20" s="17">
        <f xml:space="preserve"> (P20*2+R20*1+T20*1)/4</f>
        <v>3.25</v>
      </c>
      <c r="W20" s="12">
        <f>(IF(V20&gt;9.99,5,IF(P20&gt;9.99,2,0)+IF(R20&gt;9.99,2,0)+IF(T20&gt;9.99,1,0)))</f>
        <v>1</v>
      </c>
      <c r="X20" s="12">
        <v>1</v>
      </c>
      <c r="Y20" s="25">
        <v>3</v>
      </c>
      <c r="Z20" s="26">
        <v>1</v>
      </c>
      <c r="AA20" s="25">
        <v>0</v>
      </c>
      <c r="AB20" s="26">
        <v>1</v>
      </c>
      <c r="AC20" s="17">
        <f xml:space="preserve"> (Y20*1+AA20*2)/3</f>
        <v>1</v>
      </c>
      <c r="AD20" s="12">
        <f>(IF(AC20&gt;9.99,4,IF(Y20&gt;9.99,2,0)+IF(AA20&gt;9.99,2,0)))</f>
        <v>0</v>
      </c>
      <c r="AE20" s="12">
        <v>1</v>
      </c>
      <c r="AF20" s="17">
        <v>11.5</v>
      </c>
      <c r="AG20" s="12">
        <v>1</v>
      </c>
      <c r="AH20" s="17">
        <v>11.5</v>
      </c>
      <c r="AI20" s="12">
        <v>1</v>
      </c>
      <c r="AJ20" s="83">
        <f>(M20*8+V20*4+AC20*3+AH20*1)/16</f>
        <v>4.5724999999999998</v>
      </c>
      <c r="AK20" s="12">
        <v>1</v>
      </c>
      <c r="AL20" s="31">
        <f>(N20+W20+AD20+AI20)</f>
        <v>12</v>
      </c>
      <c r="AM20" s="101">
        <f>IF(AJ20&gt;9.99,30,AL20)</f>
        <v>12</v>
      </c>
      <c r="AN20" s="86">
        <v>10.83</v>
      </c>
      <c r="AO20" s="12">
        <v>2</v>
      </c>
      <c r="AP20" s="87">
        <v>11</v>
      </c>
      <c r="AQ20" s="12">
        <v>2</v>
      </c>
      <c r="AR20" s="87">
        <v>10.83</v>
      </c>
      <c r="AS20" s="12">
        <v>2</v>
      </c>
      <c r="AT20" s="87">
        <v>12.67</v>
      </c>
      <c r="AU20" s="12">
        <v>2</v>
      </c>
      <c r="AV20" s="17">
        <f xml:space="preserve"> (AN20*2+AP20*2+AR20*2+AT20*2)/8</f>
        <v>11.3325</v>
      </c>
      <c r="AW20" s="12">
        <f>(IF(AV20&gt;9.99,20,IF(AN20&gt;9.99,5,0)+IF(AP20&gt;9.99,5,0)+IF(AR20&gt;9.99,5,0)+IF(AT20&gt;9.99,5,0)))</f>
        <v>20</v>
      </c>
      <c r="AX20" s="12">
        <v>2</v>
      </c>
      <c r="AY20" s="25">
        <v>0</v>
      </c>
      <c r="AZ20" s="26">
        <v>1</v>
      </c>
      <c r="BA20" s="17">
        <v>10.75</v>
      </c>
      <c r="BB20" s="12">
        <v>2</v>
      </c>
      <c r="BC20" s="17">
        <v>10.24</v>
      </c>
      <c r="BD20" s="12">
        <v>2</v>
      </c>
      <c r="BE20" s="17">
        <f xml:space="preserve"> (AY20*2+BA20*1+BC20*1)/4</f>
        <v>5.2475000000000005</v>
      </c>
      <c r="BF20" s="12">
        <f>(IF(BE20&gt;9.99,5,IF(AY20&gt;9.99,2,0)+IF(BA20&gt;9.99,2,0)+IF(BC20&gt;9.99,1,0)))</f>
        <v>3</v>
      </c>
      <c r="BG20" s="26">
        <v>1</v>
      </c>
      <c r="BH20" s="25">
        <v>0</v>
      </c>
      <c r="BI20" s="26">
        <v>1</v>
      </c>
      <c r="BJ20" s="17">
        <v>12</v>
      </c>
      <c r="BK20" s="12">
        <v>2</v>
      </c>
      <c r="BL20" s="17">
        <f xml:space="preserve"> (BH20*1+BJ20*2)/3</f>
        <v>8</v>
      </c>
      <c r="BM20" s="12">
        <f>(IF(BL20&gt;9.99,4,IF(BH20&gt;9.99,2,0)+IF(BJ20&gt;9.99,2,0)))</f>
        <v>2</v>
      </c>
      <c r="BN20" s="26">
        <v>1</v>
      </c>
      <c r="BO20" s="87">
        <v>10</v>
      </c>
      <c r="BP20" s="12">
        <v>1</v>
      </c>
      <c r="BQ20" s="87">
        <v>10</v>
      </c>
      <c r="BR20" s="12">
        <v>1</v>
      </c>
      <c r="BS20" s="83">
        <f>(AV20*8+BE20*4+BL20*3+BQ20*1)/16</f>
        <v>9.1031250000000004</v>
      </c>
      <c r="BT20" s="12">
        <v>1</v>
      </c>
      <c r="BU20" s="31">
        <f>(AW20+BF20+BM20+BR20)</f>
        <v>26</v>
      </c>
      <c r="BV20" s="101">
        <f>IF(BS20&gt;9.99,30,BU20)</f>
        <v>26</v>
      </c>
      <c r="BW20" s="102">
        <f t="shared" si="18"/>
        <v>6.8378125000000001</v>
      </c>
      <c r="BX20" s="12">
        <f>IF(BW20&gt;9.99,60,AM20+BV20)</f>
        <v>38</v>
      </c>
      <c r="BY20" s="12" t="str">
        <f>IF(BW20&gt;9.99,"Admis","Ajourne")</f>
        <v>Ajourne</v>
      </c>
    </row>
    <row r="21" spans="1:77">
      <c r="A21" s="12">
        <v>7</v>
      </c>
      <c r="B21" s="93" t="s">
        <v>178</v>
      </c>
      <c r="C21" s="93" t="s">
        <v>66</v>
      </c>
      <c r="D21" s="93" t="s">
        <v>179</v>
      </c>
      <c r="E21" s="25">
        <v>12</v>
      </c>
      <c r="F21" s="26">
        <v>1</v>
      </c>
      <c r="G21" s="25">
        <v>14.5</v>
      </c>
      <c r="H21" s="92">
        <v>1</v>
      </c>
      <c r="I21" s="17">
        <v>10.67</v>
      </c>
      <c r="J21" s="26">
        <v>1</v>
      </c>
      <c r="K21" s="17">
        <v>11.67</v>
      </c>
      <c r="L21" s="12">
        <v>1</v>
      </c>
      <c r="M21" s="17">
        <f xml:space="preserve"> (E21*2+I21*2+G21*2+K21*2)/8</f>
        <v>12.21</v>
      </c>
      <c r="N21" s="12">
        <f>(IF(M21&gt;9.99,20,IF(E21&gt;9.99,5,0)+IF(I21&gt;9.99,5,0)+IF(G21&gt;9.99,5,0)+IF(K21&gt;9.99,5,0)))</f>
        <v>20</v>
      </c>
      <c r="O21" s="12">
        <v>1</v>
      </c>
      <c r="P21" s="25">
        <v>12</v>
      </c>
      <c r="Q21" s="26">
        <v>1</v>
      </c>
      <c r="R21" s="25">
        <v>10</v>
      </c>
      <c r="S21" s="26">
        <v>1</v>
      </c>
      <c r="T21" s="17">
        <v>12</v>
      </c>
      <c r="U21" s="12">
        <v>1</v>
      </c>
      <c r="V21" s="17">
        <f t="shared" ref="V21:V23" si="21" xml:space="preserve"> (P21*2+R21*1+T21*1)/4</f>
        <v>11.5</v>
      </c>
      <c r="W21" s="12">
        <f t="shared" ref="W21:W23" si="22">(IF(V21&gt;9.99,5,IF(P21&gt;9.99,2,0)+IF(R21&gt;9.99,2,0)+IF(T21&gt;9.99,1,0)))</f>
        <v>5</v>
      </c>
      <c r="X21" s="12">
        <v>1</v>
      </c>
      <c r="Y21" s="25">
        <v>10</v>
      </c>
      <c r="Z21" s="26">
        <v>1</v>
      </c>
      <c r="AA21" s="38">
        <v>12</v>
      </c>
      <c r="AB21" s="91">
        <v>2</v>
      </c>
      <c r="AC21" s="17">
        <f t="shared" ref="AC21:AC23" si="23" xml:space="preserve"> (Y21*1+AA21*2)/3</f>
        <v>11.333333333333334</v>
      </c>
      <c r="AD21" s="12">
        <f t="shared" ref="AD21:AD23" si="24">(IF(AC21&gt;9.99,4,IF(Y21&gt;9.99,2,0)+IF(AA21&gt;9.99,2,0)))</f>
        <v>4</v>
      </c>
      <c r="AE21" s="12">
        <v>1</v>
      </c>
      <c r="AF21" s="17">
        <v>16.13</v>
      </c>
      <c r="AG21" s="12">
        <v>1</v>
      </c>
      <c r="AH21" s="17">
        <v>16.13</v>
      </c>
      <c r="AI21" s="12">
        <v>1</v>
      </c>
      <c r="AJ21" s="83">
        <f t="shared" ref="AJ21:AJ23" si="25">(M21*8+V21*4+AC21*3+AH21*1)/16</f>
        <v>12.113125</v>
      </c>
      <c r="AK21" s="12">
        <v>1</v>
      </c>
      <c r="AL21" s="31">
        <f t="shared" ref="AL21:AL23" si="26">(N21+W21+AD21+AI21)</f>
        <v>30</v>
      </c>
      <c r="AM21" s="101">
        <f t="shared" ref="AM21:AM23" si="27">IF(AJ21&gt;9.99,30,AL21)</f>
        <v>30</v>
      </c>
      <c r="AN21" s="86">
        <v>11.84</v>
      </c>
      <c r="AO21" s="12">
        <v>1</v>
      </c>
      <c r="AP21" s="87">
        <v>10</v>
      </c>
      <c r="AQ21" s="12">
        <v>2</v>
      </c>
      <c r="AR21" s="87">
        <v>12.17</v>
      </c>
      <c r="AS21" s="12">
        <v>2</v>
      </c>
      <c r="AT21" s="87">
        <v>11.92</v>
      </c>
      <c r="AU21" s="12">
        <v>2</v>
      </c>
      <c r="AV21" s="17">
        <f t="shared" ref="AV21:AV23" si="28" xml:space="preserve"> (AN21*2+AP21*2+AR21*2+AT21*2)/8</f>
        <v>11.4825</v>
      </c>
      <c r="AW21" s="12">
        <f t="shared" ref="AW21:AW23" si="29">(IF(AV21&gt;9.99,20,IF(AN21&gt;9.99,5,0)+IF(AP21&gt;9.99,5,0)+IF(AR21&gt;9.99,5,0)+IF(AT21&gt;9.99,5,0)))</f>
        <v>20</v>
      </c>
      <c r="AX21" s="12">
        <v>2</v>
      </c>
      <c r="AY21" s="81">
        <v>10</v>
      </c>
      <c r="AZ21" s="82">
        <v>2</v>
      </c>
      <c r="BA21" s="25">
        <v>0</v>
      </c>
      <c r="BB21" s="26">
        <v>1</v>
      </c>
      <c r="BC21" s="17">
        <v>10.6</v>
      </c>
      <c r="BD21" s="12">
        <v>2</v>
      </c>
      <c r="BE21" s="17">
        <f t="shared" ref="BE21:BE23" si="30" xml:space="preserve"> (AY21*2+BA21*1+BC21*1)/4</f>
        <v>7.65</v>
      </c>
      <c r="BF21" s="12">
        <f t="shared" ref="BF21:BF23" si="31">(IF(BE21&gt;9.99,5,IF(AY21&gt;9.99,2,0)+IF(BA21&gt;9.99,2,0)+IF(BC21&gt;9.99,1,0)))</f>
        <v>3</v>
      </c>
      <c r="BG21" s="26">
        <v>1</v>
      </c>
      <c r="BH21" s="17">
        <v>10</v>
      </c>
      <c r="BI21" s="12">
        <v>2</v>
      </c>
      <c r="BJ21" s="96">
        <v>10.5</v>
      </c>
      <c r="BK21" s="97">
        <v>1</v>
      </c>
      <c r="BL21" s="17">
        <f t="shared" ref="BL21:BL23" si="32" xml:space="preserve"> (BH21*1+BJ21*2)/3</f>
        <v>10.333333333333334</v>
      </c>
      <c r="BM21" s="12">
        <f t="shared" ref="BM21:BM23" si="33">(IF(BL21&gt;9.99,4,IF(BH21&gt;9.99,2,0)+IF(BJ21&gt;9.99,2,0)))</f>
        <v>4</v>
      </c>
      <c r="BN21" s="26">
        <v>1</v>
      </c>
      <c r="BO21" s="87">
        <v>15.75</v>
      </c>
      <c r="BP21" s="12">
        <v>1</v>
      </c>
      <c r="BQ21" s="87">
        <v>15.75</v>
      </c>
      <c r="BR21" s="12">
        <v>1</v>
      </c>
      <c r="BS21" s="83">
        <f t="shared" ref="BS21:BS23" si="34">(AV21*8+BE21*4+BL21*3+BQ21*1)/16</f>
        <v>10.575625</v>
      </c>
      <c r="BT21" s="12">
        <v>1</v>
      </c>
      <c r="BU21" s="31">
        <f t="shared" ref="BU21:BU23" si="35">(AW21+BF21+BM21+BR21)</f>
        <v>28</v>
      </c>
      <c r="BV21" s="101">
        <f t="shared" ref="BV21:BV23" si="36">IF(BS21&gt;9.99,30,BU21)</f>
        <v>30</v>
      </c>
      <c r="BW21" s="102">
        <f t="shared" si="18"/>
        <v>11.344374999999999</v>
      </c>
      <c r="BX21" s="12">
        <f t="shared" ref="BX21:BX23" si="37">IF(BW21&gt;9.99,60,AM21+BV21)</f>
        <v>60</v>
      </c>
      <c r="BY21" s="103" t="str">
        <f t="shared" ref="BY21:BY23" si="38">IF(BW21&gt;9.99,"Admis","Ajourne")</f>
        <v>Admis</v>
      </c>
    </row>
    <row r="22" spans="1:77">
      <c r="A22" s="12">
        <v>8</v>
      </c>
      <c r="B22" s="93" t="s">
        <v>180</v>
      </c>
      <c r="C22" s="93" t="s">
        <v>181</v>
      </c>
      <c r="D22" s="93" t="s">
        <v>182</v>
      </c>
      <c r="E22" s="25">
        <v>0</v>
      </c>
      <c r="F22" s="26">
        <v>1</v>
      </c>
      <c r="G22" s="17">
        <v>10.5</v>
      </c>
      <c r="H22" s="12">
        <v>1</v>
      </c>
      <c r="I22" s="25">
        <v>7</v>
      </c>
      <c r="J22" s="26">
        <v>1</v>
      </c>
      <c r="K22" s="17">
        <v>10</v>
      </c>
      <c r="L22" s="12">
        <v>1</v>
      </c>
      <c r="M22" s="17">
        <f t="shared" ref="M22:M23" si="39" xml:space="preserve"> (E22*2+G22*2+I22*2+K22*2)/8</f>
        <v>6.875</v>
      </c>
      <c r="N22" s="12">
        <f t="shared" ref="N22:N23" si="40">(IF(M22&gt;9.99,20,IF(E22&gt;9.99,5,0)+IF(G22&gt;9.99,5,0)+IF(I22&gt;9.99,5,0)+IF(K22&gt;9.99,5,0)))</f>
        <v>10</v>
      </c>
      <c r="O22" s="12">
        <v>1</v>
      </c>
      <c r="P22" s="17">
        <v>11.25</v>
      </c>
      <c r="Q22" s="12">
        <v>1</v>
      </c>
      <c r="R22" s="17">
        <v>12.5</v>
      </c>
      <c r="S22" s="12">
        <v>1</v>
      </c>
      <c r="T22" s="17">
        <v>13</v>
      </c>
      <c r="U22" s="12">
        <v>1</v>
      </c>
      <c r="V22" s="17">
        <f t="shared" si="21"/>
        <v>12</v>
      </c>
      <c r="W22" s="12">
        <f t="shared" si="22"/>
        <v>5</v>
      </c>
      <c r="X22" s="12">
        <v>1</v>
      </c>
      <c r="Y22" s="25">
        <v>5</v>
      </c>
      <c r="Z22" s="26">
        <v>1</v>
      </c>
      <c r="AA22" s="25">
        <v>10</v>
      </c>
      <c r="AB22" s="26">
        <v>1</v>
      </c>
      <c r="AC22" s="17">
        <f t="shared" si="23"/>
        <v>8.3333333333333339</v>
      </c>
      <c r="AD22" s="12">
        <f t="shared" si="24"/>
        <v>2</v>
      </c>
      <c r="AE22" s="12">
        <v>1</v>
      </c>
      <c r="AF22" s="85">
        <v>0</v>
      </c>
      <c r="AG22" s="26">
        <v>1</v>
      </c>
      <c r="AH22" s="85">
        <v>0</v>
      </c>
      <c r="AI22" s="12">
        <v>1</v>
      </c>
      <c r="AJ22" s="83">
        <f t="shared" si="25"/>
        <v>8</v>
      </c>
      <c r="AK22" s="12">
        <v>1</v>
      </c>
      <c r="AL22" s="31">
        <f t="shared" si="26"/>
        <v>18</v>
      </c>
      <c r="AM22" s="101">
        <f t="shared" si="27"/>
        <v>18</v>
      </c>
      <c r="AN22" s="86">
        <v>7.5</v>
      </c>
      <c r="AO22" s="12">
        <v>2</v>
      </c>
      <c r="AP22" s="87">
        <v>11</v>
      </c>
      <c r="AQ22" s="12">
        <v>2</v>
      </c>
      <c r="AR22" s="87">
        <v>11.5</v>
      </c>
      <c r="AS22" s="12">
        <v>2</v>
      </c>
      <c r="AT22" s="87">
        <v>10</v>
      </c>
      <c r="AU22" s="12">
        <v>2</v>
      </c>
      <c r="AV22" s="17">
        <f t="shared" si="28"/>
        <v>10</v>
      </c>
      <c r="AW22" s="12">
        <f t="shared" si="29"/>
        <v>20</v>
      </c>
      <c r="AX22" s="12">
        <v>2</v>
      </c>
      <c r="AY22" s="12">
        <v>10</v>
      </c>
      <c r="AZ22" s="12">
        <v>2</v>
      </c>
      <c r="BA22" s="17">
        <v>11.5</v>
      </c>
      <c r="BB22" s="12">
        <v>2</v>
      </c>
      <c r="BC22" s="17">
        <v>10</v>
      </c>
      <c r="BD22" s="12">
        <v>2</v>
      </c>
      <c r="BE22" s="17">
        <f t="shared" si="30"/>
        <v>10.375</v>
      </c>
      <c r="BF22" s="12">
        <f t="shared" si="31"/>
        <v>5</v>
      </c>
      <c r="BG22" s="12">
        <v>2</v>
      </c>
      <c r="BH22" s="25">
        <v>10</v>
      </c>
      <c r="BI22" s="26">
        <v>1</v>
      </c>
      <c r="BJ22" s="17">
        <v>12</v>
      </c>
      <c r="BK22" s="12">
        <v>2</v>
      </c>
      <c r="BL22" s="17">
        <f t="shared" si="32"/>
        <v>11.333333333333334</v>
      </c>
      <c r="BM22" s="12">
        <f t="shared" si="33"/>
        <v>4</v>
      </c>
      <c r="BN22" s="26">
        <v>1</v>
      </c>
      <c r="BO22" s="87">
        <v>12</v>
      </c>
      <c r="BP22" s="12">
        <v>1</v>
      </c>
      <c r="BQ22" s="87">
        <v>12</v>
      </c>
      <c r="BR22" s="12">
        <v>1</v>
      </c>
      <c r="BS22" s="83">
        <f t="shared" si="34"/>
        <v>10.46875</v>
      </c>
      <c r="BT22" s="12">
        <v>1</v>
      </c>
      <c r="BU22" s="31">
        <f t="shared" si="35"/>
        <v>30</v>
      </c>
      <c r="BV22" s="101">
        <f t="shared" si="36"/>
        <v>30</v>
      </c>
      <c r="BW22" s="102">
        <f t="shared" si="18"/>
        <v>9.234375</v>
      </c>
      <c r="BX22" s="12">
        <f t="shared" si="37"/>
        <v>48</v>
      </c>
      <c r="BY22" s="12" t="str">
        <f t="shared" si="38"/>
        <v>Ajourne</v>
      </c>
    </row>
    <row r="23" spans="1:77">
      <c r="A23" s="12">
        <v>9</v>
      </c>
      <c r="B23" s="93" t="s">
        <v>183</v>
      </c>
      <c r="C23" s="93" t="s">
        <v>184</v>
      </c>
      <c r="D23" s="93" t="s">
        <v>179</v>
      </c>
      <c r="E23" s="88">
        <v>16</v>
      </c>
      <c r="F23" s="26">
        <v>1</v>
      </c>
      <c r="G23" s="25">
        <v>18</v>
      </c>
      <c r="H23" s="92">
        <v>1</v>
      </c>
      <c r="I23" s="17">
        <v>11.67</v>
      </c>
      <c r="J23" s="26">
        <v>1</v>
      </c>
      <c r="K23" s="17">
        <v>13.08</v>
      </c>
      <c r="L23" s="12">
        <v>1</v>
      </c>
      <c r="M23" s="17">
        <f t="shared" si="39"/>
        <v>14.6875</v>
      </c>
      <c r="N23" s="12">
        <f t="shared" si="40"/>
        <v>20</v>
      </c>
      <c r="O23" s="12">
        <v>1</v>
      </c>
      <c r="P23" s="25">
        <v>13</v>
      </c>
      <c r="Q23" s="26">
        <v>1</v>
      </c>
      <c r="R23" s="17">
        <v>10.33</v>
      </c>
      <c r="S23" s="12">
        <v>1</v>
      </c>
      <c r="T23" s="17">
        <v>10</v>
      </c>
      <c r="U23" s="12">
        <v>1</v>
      </c>
      <c r="V23" s="17">
        <f t="shared" si="21"/>
        <v>11.5825</v>
      </c>
      <c r="W23" s="12">
        <f t="shared" si="22"/>
        <v>5</v>
      </c>
      <c r="X23" s="12">
        <v>1</v>
      </c>
      <c r="Y23" s="88">
        <v>14</v>
      </c>
      <c r="Z23" s="26">
        <v>1</v>
      </c>
      <c r="AA23" s="89">
        <v>12.5</v>
      </c>
      <c r="AB23" s="26">
        <v>1</v>
      </c>
      <c r="AC23" s="17">
        <f t="shared" si="23"/>
        <v>13</v>
      </c>
      <c r="AD23" s="12">
        <f t="shared" si="24"/>
        <v>4</v>
      </c>
      <c r="AE23" s="12">
        <v>1</v>
      </c>
      <c r="AF23" s="17">
        <v>15</v>
      </c>
      <c r="AG23" s="12">
        <v>1</v>
      </c>
      <c r="AH23" s="17">
        <v>15</v>
      </c>
      <c r="AI23" s="12">
        <v>1</v>
      </c>
      <c r="AJ23" s="83">
        <f t="shared" si="25"/>
        <v>13.614374999999999</v>
      </c>
      <c r="AK23" s="12">
        <v>1</v>
      </c>
      <c r="AL23" s="31">
        <f t="shared" si="26"/>
        <v>30</v>
      </c>
      <c r="AM23" s="101">
        <f t="shared" si="27"/>
        <v>30</v>
      </c>
      <c r="AN23" s="90">
        <v>10.34</v>
      </c>
      <c r="AO23" s="26">
        <v>1</v>
      </c>
      <c r="AP23" s="87">
        <v>10</v>
      </c>
      <c r="AQ23" s="12">
        <v>2</v>
      </c>
      <c r="AR23" s="87">
        <v>10.17</v>
      </c>
      <c r="AS23" s="12">
        <v>2</v>
      </c>
      <c r="AT23" s="25">
        <v>0</v>
      </c>
      <c r="AU23" s="26">
        <v>1</v>
      </c>
      <c r="AV23" s="17">
        <f t="shared" si="28"/>
        <v>7.6274999999999995</v>
      </c>
      <c r="AW23" s="12">
        <f t="shared" si="29"/>
        <v>15</v>
      </c>
      <c r="AX23" s="26">
        <v>1</v>
      </c>
      <c r="AY23" s="25">
        <v>0</v>
      </c>
      <c r="AZ23" s="26">
        <v>1</v>
      </c>
      <c r="BA23" s="17">
        <v>11.5</v>
      </c>
      <c r="BB23" s="12">
        <v>2</v>
      </c>
      <c r="BC23" s="17">
        <v>11.3</v>
      </c>
      <c r="BD23" s="12">
        <v>2</v>
      </c>
      <c r="BE23" s="17">
        <f t="shared" si="30"/>
        <v>5.7</v>
      </c>
      <c r="BF23" s="12">
        <f t="shared" si="31"/>
        <v>3</v>
      </c>
      <c r="BG23" s="26">
        <v>1</v>
      </c>
      <c r="BH23" s="38">
        <v>0</v>
      </c>
      <c r="BI23" s="91">
        <v>1</v>
      </c>
      <c r="BJ23" s="17">
        <v>15</v>
      </c>
      <c r="BK23" s="12">
        <v>2</v>
      </c>
      <c r="BL23" s="17">
        <f t="shared" si="32"/>
        <v>10</v>
      </c>
      <c r="BM23" s="12">
        <f t="shared" si="33"/>
        <v>4</v>
      </c>
      <c r="BN23" s="12">
        <v>1</v>
      </c>
      <c r="BO23" s="87">
        <v>12.75</v>
      </c>
      <c r="BP23" s="12">
        <v>1</v>
      </c>
      <c r="BQ23" s="87">
        <v>12.75</v>
      </c>
      <c r="BR23" s="12">
        <v>1</v>
      </c>
      <c r="BS23" s="83">
        <f t="shared" si="34"/>
        <v>7.9106249999999996</v>
      </c>
      <c r="BT23" s="12">
        <v>1</v>
      </c>
      <c r="BU23" s="31">
        <f t="shared" si="35"/>
        <v>23</v>
      </c>
      <c r="BV23" s="101">
        <f t="shared" si="36"/>
        <v>23</v>
      </c>
      <c r="BW23" s="102">
        <f t="shared" si="18"/>
        <v>10.762499999999999</v>
      </c>
      <c r="BX23" s="12">
        <f t="shared" si="37"/>
        <v>60</v>
      </c>
      <c r="BY23" s="103" t="str">
        <f t="shared" si="38"/>
        <v>Admis</v>
      </c>
    </row>
  </sheetData>
  <sortState ref="A11:AN41">
    <sortCondition ref="C11:C41"/>
  </sortState>
  <mergeCells count="82">
    <mergeCell ref="A1:BW1"/>
    <mergeCell ref="A2:BW2"/>
    <mergeCell ref="U13:U14"/>
    <mergeCell ref="V13:V14"/>
    <mergeCell ref="A12:A14"/>
    <mergeCell ref="B12:B14"/>
    <mergeCell ref="C12:C14"/>
    <mergeCell ref="D12:D14"/>
    <mergeCell ref="E12:O12"/>
    <mergeCell ref="Y12:AE12"/>
    <mergeCell ref="P12:X12"/>
    <mergeCell ref="F13:F14"/>
    <mergeCell ref="H13:H14"/>
    <mergeCell ref="J13:J14"/>
    <mergeCell ref="L13:L14"/>
    <mergeCell ref="M13:M14"/>
    <mergeCell ref="AH13:AH14"/>
    <mergeCell ref="AI13:AI14"/>
    <mergeCell ref="AB13:AB14"/>
    <mergeCell ref="Z13:Z14"/>
    <mergeCell ref="AC13:AC14"/>
    <mergeCell ref="AD13:AD14"/>
    <mergeCell ref="AE13:AE14"/>
    <mergeCell ref="AG13:AG14"/>
    <mergeCell ref="N13:N14"/>
    <mergeCell ref="O13:O14"/>
    <mergeCell ref="W13:W14"/>
    <mergeCell ref="X13:X14"/>
    <mergeCell ref="S13:S14"/>
    <mergeCell ref="BL9:BU9"/>
    <mergeCell ref="BI13:BI14"/>
    <mergeCell ref="BK13:BK14"/>
    <mergeCell ref="BL13:BL14"/>
    <mergeCell ref="BM13:BM14"/>
    <mergeCell ref="BN13:BN14"/>
    <mergeCell ref="BH12:BN12"/>
    <mergeCell ref="BU11:BU14"/>
    <mergeCell ref="A6:AG6"/>
    <mergeCell ref="AH7:AS8"/>
    <mergeCell ref="BL7:BU7"/>
    <mergeCell ref="BL8:BU8"/>
    <mergeCell ref="BP13:BP14"/>
    <mergeCell ref="BQ13:BQ14"/>
    <mergeCell ref="BR13:BR14"/>
    <mergeCell ref="AS13:AS14"/>
    <mergeCell ref="AU13:AU14"/>
    <mergeCell ref="AV13:AV14"/>
    <mergeCell ref="AW13:AW14"/>
    <mergeCell ref="AX13:AX14"/>
    <mergeCell ref="AF12:AI12"/>
    <mergeCell ref="Q13:Q14"/>
    <mergeCell ref="AN12:AX12"/>
    <mergeCell ref="A9:D9"/>
    <mergeCell ref="A11:B11"/>
    <mergeCell ref="E11:O11"/>
    <mergeCell ref="P11:X11"/>
    <mergeCell ref="Y11:AE11"/>
    <mergeCell ref="AF11:AI11"/>
    <mergeCell ref="BY11:BY14"/>
    <mergeCell ref="AN11:AX11"/>
    <mergeCell ref="AY11:BG11"/>
    <mergeCell ref="BH11:BN11"/>
    <mergeCell ref="BO11:BR11"/>
    <mergeCell ref="BG13:BG14"/>
    <mergeCell ref="AZ13:AZ14"/>
    <mergeCell ref="BB13:BB14"/>
    <mergeCell ref="BD13:BD14"/>
    <mergeCell ref="BE13:BE14"/>
    <mergeCell ref="BF13:BF14"/>
    <mergeCell ref="BO12:BR12"/>
    <mergeCell ref="AO13:AO14"/>
    <mergeCell ref="AQ13:AQ14"/>
    <mergeCell ref="AY12:BG12"/>
    <mergeCell ref="BT11:BT14"/>
    <mergeCell ref="BV11:BV14"/>
    <mergeCell ref="BW11:BW14"/>
    <mergeCell ref="BX11:BX14"/>
    <mergeCell ref="AJ11:AJ14"/>
    <mergeCell ref="AK11:AK14"/>
    <mergeCell ref="AL11:AL14"/>
    <mergeCell ref="AM11:AM14"/>
    <mergeCell ref="BS11:BS14"/>
  </mergeCells>
  <pageMargins left="0.18" right="0.17" top="0.79" bottom="0.74803149606299213" header="0.31496062992125984" footer="0.31496062992125984"/>
  <pageSetup paperSize="9" scale="3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1"/>
  <sheetViews>
    <sheetView workbookViewId="0">
      <selection activeCell="H3" sqref="H3"/>
    </sheetView>
  </sheetViews>
  <sheetFormatPr baseColWidth="10" defaultRowHeight="15"/>
  <cols>
    <col min="1" max="1" width="5" customWidth="1"/>
    <col min="3" max="3" width="14.85546875" customWidth="1"/>
    <col min="4" max="4" width="16.7109375" customWidth="1"/>
    <col min="5" max="5" width="6.5703125" style="18" customWidth="1"/>
    <col min="6" max="6" width="5.42578125" style="11" customWidth="1"/>
    <col min="7" max="7" width="7" style="36" customWidth="1"/>
    <col min="8" max="8" width="5" customWidth="1"/>
    <col min="9" max="9" width="7" style="36" customWidth="1"/>
    <col min="10" max="10" width="6.7109375" customWidth="1"/>
    <col min="11" max="11" width="7" style="36" customWidth="1"/>
    <col min="12" max="12" width="5.28515625" customWidth="1"/>
    <col min="13" max="13" width="7.140625" customWidth="1"/>
    <col min="14" max="14" width="5.28515625" customWidth="1"/>
    <col min="15" max="15" width="4.7109375" customWidth="1"/>
    <col min="16" max="16" width="5.7109375" style="36" customWidth="1"/>
    <col min="17" max="17" width="4.5703125" customWidth="1"/>
    <col min="18" max="18" width="7" style="36" customWidth="1"/>
    <col min="19" max="19" width="4.5703125" customWidth="1"/>
    <col min="20" max="20" width="5.85546875" style="36" customWidth="1"/>
    <col min="21" max="21" width="5.42578125" customWidth="1"/>
    <col min="22" max="22" width="7" customWidth="1"/>
    <col min="23" max="23" width="5.28515625" customWidth="1"/>
    <col min="24" max="24" width="5.28515625" style="11" customWidth="1"/>
    <col min="25" max="25" width="7" style="36" customWidth="1"/>
    <col min="26" max="26" width="5.140625" customWidth="1"/>
    <col min="27" max="27" width="7.85546875" style="36" customWidth="1"/>
    <col min="28" max="28" width="5.42578125" customWidth="1"/>
    <col min="29" max="29" width="7.42578125" customWidth="1"/>
    <col min="30" max="30" width="5.140625" customWidth="1"/>
    <col min="31" max="31" width="5.28515625" customWidth="1"/>
    <col min="32" max="32" width="7.42578125" style="36" customWidth="1"/>
    <col min="33" max="33" width="4.85546875" customWidth="1"/>
    <col min="34" max="34" width="7.7109375" style="36" customWidth="1"/>
    <col min="35" max="35" width="5.85546875" customWidth="1"/>
    <col min="36" max="36" width="8.42578125" customWidth="1"/>
    <col min="37" max="39" width="4.85546875" customWidth="1"/>
    <col min="40" max="40" width="11.7109375" customWidth="1"/>
  </cols>
  <sheetData>
    <row r="2" spans="1:40" ht="18">
      <c r="A2" s="29" t="s">
        <v>0</v>
      </c>
      <c r="B2" s="30"/>
      <c r="C2" s="29"/>
      <c r="D2" s="29"/>
      <c r="E2" s="14"/>
      <c r="F2" s="32"/>
      <c r="G2" s="14"/>
      <c r="H2" s="35"/>
      <c r="I2" s="37"/>
      <c r="J2" s="4"/>
      <c r="K2" s="37"/>
      <c r="L2" s="4"/>
      <c r="M2" s="4"/>
      <c r="N2" s="16"/>
      <c r="O2" s="16"/>
      <c r="P2" s="148" t="s">
        <v>124</v>
      </c>
      <c r="Q2" s="148"/>
      <c r="R2" s="148"/>
      <c r="S2" s="148"/>
      <c r="T2" s="148"/>
      <c r="U2" s="148"/>
      <c r="V2" s="148"/>
      <c r="W2" s="148"/>
      <c r="X2" s="148"/>
      <c r="Y2" s="14"/>
      <c r="Z2" s="30"/>
      <c r="AA2" s="14"/>
      <c r="AB2" s="30"/>
      <c r="AC2" s="3"/>
      <c r="AD2" s="30"/>
      <c r="AE2" s="30"/>
      <c r="AF2" s="14"/>
      <c r="AG2" s="30"/>
      <c r="AH2" s="14"/>
      <c r="AI2" s="33"/>
      <c r="AJ2" s="33"/>
      <c r="AK2" s="33"/>
      <c r="AL2" s="33"/>
      <c r="AM2" s="33"/>
      <c r="AN2" s="33"/>
    </row>
    <row r="3" spans="1:40" ht="18">
      <c r="A3" s="28" t="s">
        <v>18</v>
      </c>
      <c r="B3" s="30"/>
      <c r="C3" s="29"/>
      <c r="D3" s="29"/>
      <c r="E3" s="14"/>
      <c r="F3" s="32"/>
      <c r="G3" s="14"/>
      <c r="H3" s="4"/>
      <c r="I3" s="37"/>
      <c r="J3" s="4"/>
      <c r="K3" s="37"/>
      <c r="L3" s="4"/>
      <c r="M3" s="4"/>
      <c r="N3" s="16"/>
      <c r="O3" s="16"/>
      <c r="P3" s="148"/>
      <c r="Q3" s="148"/>
      <c r="R3" s="148"/>
      <c r="S3" s="148"/>
      <c r="T3" s="148"/>
      <c r="U3" s="148"/>
      <c r="V3" s="148"/>
      <c r="W3" s="148"/>
      <c r="X3" s="148"/>
      <c r="Y3" s="15"/>
      <c r="Z3" s="5"/>
      <c r="AA3" s="15"/>
      <c r="AB3" s="5"/>
      <c r="AC3" s="3"/>
      <c r="AD3" s="30" t="s">
        <v>1</v>
      </c>
      <c r="AE3" s="6"/>
      <c r="AF3" s="15"/>
      <c r="AG3" s="6"/>
      <c r="AH3" s="14"/>
      <c r="AI3" s="33"/>
      <c r="AJ3" s="33"/>
      <c r="AK3" s="33"/>
      <c r="AL3" s="33"/>
      <c r="AM3" s="33"/>
      <c r="AN3" s="33"/>
    </row>
    <row r="4" spans="1:40" ht="18">
      <c r="A4" s="149" t="s">
        <v>2</v>
      </c>
      <c r="B4" s="124"/>
      <c r="C4" s="124"/>
      <c r="D4" s="124"/>
      <c r="E4" s="14"/>
      <c r="F4" s="32"/>
      <c r="G4" s="14"/>
      <c r="H4" s="16"/>
      <c r="I4" s="19"/>
      <c r="J4" s="16"/>
      <c r="K4" s="19"/>
      <c r="L4" s="16"/>
      <c r="M4" s="16"/>
      <c r="N4" s="16"/>
      <c r="O4" s="16"/>
      <c r="P4" s="19"/>
      <c r="Q4" s="16"/>
      <c r="R4" s="19"/>
      <c r="S4" s="16"/>
      <c r="T4" s="19"/>
      <c r="U4" s="16"/>
      <c r="V4" s="16"/>
      <c r="W4" s="5"/>
      <c r="X4" s="5"/>
      <c r="Y4" s="15"/>
      <c r="Z4" s="5"/>
      <c r="AA4" s="15"/>
      <c r="AB4" s="5"/>
      <c r="AC4" s="3"/>
      <c r="AD4" s="30" t="s">
        <v>3</v>
      </c>
      <c r="AE4" s="6"/>
      <c r="AF4" s="15"/>
      <c r="AG4" s="6"/>
      <c r="AH4" s="14"/>
      <c r="AI4" s="33"/>
      <c r="AJ4" s="33"/>
      <c r="AK4" s="33"/>
      <c r="AL4" s="33"/>
      <c r="AM4" s="33"/>
      <c r="AN4" s="33"/>
    </row>
    <row r="5" spans="1:40" ht="18">
      <c r="A5" s="28" t="s">
        <v>19</v>
      </c>
      <c r="B5" s="30"/>
      <c r="C5" s="29"/>
      <c r="D5" s="29"/>
      <c r="E5" s="14"/>
      <c r="F5" s="32"/>
      <c r="G5" s="14"/>
      <c r="H5" s="30"/>
      <c r="I5" s="14"/>
      <c r="J5" s="3"/>
      <c r="K5" s="14"/>
      <c r="L5" s="30"/>
      <c r="M5" s="3"/>
      <c r="N5" s="150"/>
      <c r="O5" s="150"/>
      <c r="P5" s="150"/>
      <c r="Q5" s="150"/>
      <c r="R5" s="150"/>
      <c r="S5" s="150"/>
      <c r="T5" s="150"/>
      <c r="U5" s="150"/>
      <c r="V5" s="3"/>
      <c r="W5" s="30"/>
      <c r="X5" s="67"/>
      <c r="Y5" s="14"/>
      <c r="Z5" s="30"/>
      <c r="AA5" s="14"/>
      <c r="AB5" s="30"/>
      <c r="AC5" s="3"/>
      <c r="AD5" s="27" t="s">
        <v>4</v>
      </c>
      <c r="AE5" s="27"/>
      <c r="AF5" s="21"/>
      <c r="AG5" s="30"/>
      <c r="AH5" s="14"/>
      <c r="AI5" s="33"/>
      <c r="AJ5" s="33"/>
      <c r="AK5" s="33"/>
      <c r="AL5" s="33"/>
      <c r="AM5" s="33"/>
      <c r="AN5" s="33"/>
    </row>
    <row r="6" spans="1:40" ht="20.25">
      <c r="A6" s="151"/>
      <c r="B6" s="151"/>
      <c r="C6" s="7"/>
      <c r="D6" s="7"/>
      <c r="E6" s="152" t="s">
        <v>125</v>
      </c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44" t="s">
        <v>126</v>
      </c>
      <c r="Q6" s="144"/>
      <c r="R6" s="144"/>
      <c r="S6" s="144"/>
      <c r="T6" s="144"/>
      <c r="U6" s="144"/>
      <c r="V6" s="144"/>
      <c r="W6" s="144"/>
      <c r="X6" s="144"/>
      <c r="Y6" s="113" t="s">
        <v>127</v>
      </c>
      <c r="Z6" s="114"/>
      <c r="AA6" s="114"/>
      <c r="AB6" s="114"/>
      <c r="AC6" s="114"/>
      <c r="AD6" s="114"/>
      <c r="AE6" s="115"/>
      <c r="AF6" s="144" t="s">
        <v>128</v>
      </c>
      <c r="AG6" s="144"/>
      <c r="AH6" s="144"/>
      <c r="AI6" s="144"/>
      <c r="AJ6" s="145" t="s">
        <v>129</v>
      </c>
      <c r="AK6" s="145" t="s">
        <v>13</v>
      </c>
      <c r="AL6" s="145" t="s">
        <v>5</v>
      </c>
      <c r="AM6" s="145" t="s">
        <v>6</v>
      </c>
      <c r="AN6" s="109" t="s">
        <v>7</v>
      </c>
    </row>
    <row r="7" spans="1:40" ht="18">
      <c r="A7" s="140" t="s">
        <v>8</v>
      </c>
      <c r="B7" s="109" t="s">
        <v>9</v>
      </c>
      <c r="C7" s="140" t="s">
        <v>10</v>
      </c>
      <c r="D7" s="140" t="s">
        <v>11</v>
      </c>
      <c r="E7" s="119" t="s">
        <v>12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 t="s">
        <v>33</v>
      </c>
      <c r="Q7" s="119"/>
      <c r="R7" s="119"/>
      <c r="S7" s="119"/>
      <c r="T7" s="119"/>
      <c r="U7" s="119"/>
      <c r="V7" s="119"/>
      <c r="W7" s="119"/>
      <c r="X7" s="119"/>
      <c r="Y7" s="133" t="s">
        <v>34</v>
      </c>
      <c r="Z7" s="134"/>
      <c r="AA7" s="134"/>
      <c r="AB7" s="134"/>
      <c r="AC7" s="134"/>
      <c r="AD7" s="134"/>
      <c r="AE7" s="130"/>
      <c r="AF7" s="119" t="s">
        <v>31</v>
      </c>
      <c r="AG7" s="119"/>
      <c r="AH7" s="119"/>
      <c r="AI7" s="119"/>
      <c r="AJ7" s="146"/>
      <c r="AK7" s="146"/>
      <c r="AL7" s="146"/>
      <c r="AM7" s="146"/>
      <c r="AN7" s="109"/>
    </row>
    <row r="8" spans="1:40" ht="295.5">
      <c r="A8" s="140"/>
      <c r="B8" s="109"/>
      <c r="C8" s="140"/>
      <c r="D8" s="140"/>
      <c r="E8" s="8" t="s">
        <v>130</v>
      </c>
      <c r="F8" s="108" t="s">
        <v>13</v>
      </c>
      <c r="G8" s="8" t="s">
        <v>131</v>
      </c>
      <c r="H8" s="108" t="s">
        <v>13</v>
      </c>
      <c r="I8" s="8" t="s">
        <v>132</v>
      </c>
      <c r="J8" s="142" t="s">
        <v>13</v>
      </c>
      <c r="K8" s="8" t="s">
        <v>133</v>
      </c>
      <c r="L8" s="108" t="s">
        <v>13</v>
      </c>
      <c r="M8" s="128" t="s">
        <v>14</v>
      </c>
      <c r="N8" s="118" t="s">
        <v>15</v>
      </c>
      <c r="O8" s="108" t="s">
        <v>13</v>
      </c>
      <c r="P8" s="8" t="s">
        <v>134</v>
      </c>
      <c r="Q8" s="108" t="s">
        <v>13</v>
      </c>
      <c r="R8" s="8" t="s">
        <v>141</v>
      </c>
      <c r="S8" s="108" t="s">
        <v>13</v>
      </c>
      <c r="T8" s="8" t="s">
        <v>135</v>
      </c>
      <c r="U8" s="108" t="s">
        <v>13</v>
      </c>
      <c r="V8" s="117" t="s">
        <v>14</v>
      </c>
      <c r="W8" s="118" t="s">
        <v>15</v>
      </c>
      <c r="X8" s="108" t="s">
        <v>13</v>
      </c>
      <c r="Y8" s="8" t="s">
        <v>136</v>
      </c>
      <c r="Z8" s="108" t="s">
        <v>13</v>
      </c>
      <c r="AA8" s="8" t="s">
        <v>137</v>
      </c>
      <c r="AB8" s="108" t="s">
        <v>13</v>
      </c>
      <c r="AC8" s="117" t="s">
        <v>14</v>
      </c>
      <c r="AD8" s="118" t="s">
        <v>15</v>
      </c>
      <c r="AE8" s="108" t="s">
        <v>13</v>
      </c>
      <c r="AF8" s="8" t="s">
        <v>138</v>
      </c>
      <c r="AG8" s="108" t="s">
        <v>13</v>
      </c>
      <c r="AH8" s="125" t="s">
        <v>14</v>
      </c>
      <c r="AI8" s="118" t="s">
        <v>15</v>
      </c>
      <c r="AJ8" s="146"/>
      <c r="AK8" s="146"/>
      <c r="AL8" s="146"/>
      <c r="AM8" s="146"/>
      <c r="AN8" s="109"/>
    </row>
    <row r="9" spans="1:40" ht="25.5">
      <c r="A9" s="140"/>
      <c r="B9" s="109"/>
      <c r="C9" s="140"/>
      <c r="D9" s="140"/>
      <c r="E9" s="34" t="s">
        <v>17</v>
      </c>
      <c r="F9" s="108"/>
      <c r="G9" s="34" t="s">
        <v>17</v>
      </c>
      <c r="H9" s="108"/>
      <c r="I9" s="34" t="s">
        <v>17</v>
      </c>
      <c r="J9" s="143"/>
      <c r="K9" s="34" t="s">
        <v>17</v>
      </c>
      <c r="L9" s="108"/>
      <c r="M9" s="129"/>
      <c r="N9" s="118"/>
      <c r="O9" s="108"/>
      <c r="P9" s="34" t="s">
        <v>32</v>
      </c>
      <c r="Q9" s="108"/>
      <c r="R9" s="34" t="s">
        <v>32</v>
      </c>
      <c r="S9" s="108"/>
      <c r="T9" s="34" t="s">
        <v>29</v>
      </c>
      <c r="U9" s="108"/>
      <c r="V9" s="117"/>
      <c r="W9" s="118"/>
      <c r="X9" s="108"/>
      <c r="Y9" s="34" t="s">
        <v>32</v>
      </c>
      <c r="Z9" s="108"/>
      <c r="AA9" s="34" t="s">
        <v>32</v>
      </c>
      <c r="AB9" s="108"/>
      <c r="AC9" s="117"/>
      <c r="AD9" s="118"/>
      <c r="AE9" s="108"/>
      <c r="AF9" s="34" t="s">
        <v>29</v>
      </c>
      <c r="AG9" s="108"/>
      <c r="AH9" s="125"/>
      <c r="AI9" s="118"/>
      <c r="AJ9" s="147"/>
      <c r="AK9" s="147"/>
      <c r="AL9" s="147"/>
      <c r="AM9" s="147"/>
      <c r="AN9" s="109"/>
    </row>
    <row r="10" spans="1:40">
      <c r="A10" s="12">
        <v>1</v>
      </c>
      <c r="B10" s="9" t="s">
        <v>35</v>
      </c>
      <c r="C10" s="9" t="s">
        <v>36</v>
      </c>
      <c r="D10" s="9" t="s">
        <v>37</v>
      </c>
      <c r="E10" s="25">
        <v>7</v>
      </c>
      <c r="F10" s="26">
        <v>1</v>
      </c>
      <c r="G10" s="17">
        <v>10.5</v>
      </c>
      <c r="H10" s="12">
        <v>1</v>
      </c>
      <c r="I10" s="38">
        <v>10.5</v>
      </c>
      <c r="J10" s="26">
        <v>1</v>
      </c>
      <c r="K10" s="25">
        <v>0</v>
      </c>
      <c r="L10" s="26">
        <v>1</v>
      </c>
      <c r="M10" s="17">
        <f t="shared" ref="M10:M41" si="0" xml:space="preserve"> (E10*2+G10*2+I10*2+K10*2)/8</f>
        <v>7</v>
      </c>
      <c r="N10" s="12">
        <f t="shared" ref="N10:N41" si="1">(IF(M10&gt;9.99,20,IF(E10&gt;9.99,5,0)+IF(G10&gt;9.99,5,0)+IF(I10&gt;9.99,5,0)+IF(K10&gt;9.99,5,0)))</f>
        <v>10</v>
      </c>
      <c r="O10" s="12">
        <v>1</v>
      </c>
      <c r="P10" s="17">
        <v>9.5</v>
      </c>
      <c r="Q10" s="12">
        <v>1</v>
      </c>
      <c r="R10" s="17">
        <v>10.5</v>
      </c>
      <c r="S10" s="12">
        <v>1</v>
      </c>
      <c r="T10" s="17">
        <v>11.5</v>
      </c>
      <c r="U10" s="12">
        <v>1</v>
      </c>
      <c r="V10" s="17">
        <f t="shared" ref="V10:V41" si="2" xml:space="preserve"> (P10*2+R10*1+T10*1)/4</f>
        <v>10.25</v>
      </c>
      <c r="W10" s="12">
        <f t="shared" ref="W10:W41" si="3">(IF(V10&gt;9.99,5,IF(P10&gt;9.99,2,0)+IF(R10&gt;9.99,2,0)+IF(T10&gt;9.99,1,0)))</f>
        <v>5</v>
      </c>
      <c r="X10" s="12">
        <v>1</v>
      </c>
      <c r="Y10" s="25">
        <v>0</v>
      </c>
      <c r="Z10" s="26">
        <v>1</v>
      </c>
      <c r="AA10" s="25">
        <v>0</v>
      </c>
      <c r="AB10" s="26">
        <v>1</v>
      </c>
      <c r="AC10" s="17">
        <f t="shared" ref="AC10:AC41" si="4" xml:space="preserve"> (Y10*1+AA10*2)/3</f>
        <v>0</v>
      </c>
      <c r="AD10" s="12">
        <f t="shared" ref="AD10:AD41" si="5">(IF(AC10&gt;9.99,4,IF(Y10&gt;9.99,2,0)+IF(AA10&gt;9.99,2,0)))</f>
        <v>0</v>
      </c>
      <c r="AE10" s="12">
        <v>1</v>
      </c>
      <c r="AF10" s="17">
        <v>11</v>
      </c>
      <c r="AG10" s="12">
        <v>1</v>
      </c>
      <c r="AH10" s="17">
        <v>11</v>
      </c>
      <c r="AI10" s="12">
        <v>1</v>
      </c>
      <c r="AJ10" s="17">
        <f t="shared" ref="AJ10:AJ41" si="6">(M10*8+V10*4+AC10*3+AH10*1)/16</f>
        <v>6.75</v>
      </c>
      <c r="AK10" s="26">
        <v>1</v>
      </c>
      <c r="AL10" s="31">
        <f t="shared" ref="AL10:AL41" si="7">(N10+W10+AD10+AI10)</f>
        <v>16</v>
      </c>
      <c r="AM10" s="12">
        <f t="shared" ref="AM10:AM41" si="8">IF(AJ10&gt;9.99,30,AL10)</f>
        <v>16</v>
      </c>
      <c r="AN10" s="12" t="str">
        <f t="shared" ref="AN10:AN41" si="9">IF(AJ10&gt;9.99,"Acquis","Non acquis")</f>
        <v>Non acquis</v>
      </c>
    </row>
    <row r="11" spans="1:40">
      <c r="A11" s="12">
        <v>2</v>
      </c>
      <c r="B11" s="9" t="s">
        <v>38</v>
      </c>
      <c r="C11" s="9" t="s">
        <v>39</v>
      </c>
      <c r="D11" s="9" t="s">
        <v>40</v>
      </c>
      <c r="E11" s="17">
        <v>6.75</v>
      </c>
      <c r="F11" s="12">
        <v>1</v>
      </c>
      <c r="G11" s="17">
        <v>10.38</v>
      </c>
      <c r="H11" s="12">
        <v>2</v>
      </c>
      <c r="I11" s="17">
        <v>12.25</v>
      </c>
      <c r="J11" s="12">
        <v>1</v>
      </c>
      <c r="K11" s="17">
        <v>11</v>
      </c>
      <c r="L11" s="12">
        <v>1</v>
      </c>
      <c r="M11" s="17">
        <f t="shared" si="0"/>
        <v>10.095000000000001</v>
      </c>
      <c r="N11" s="12">
        <f t="shared" si="1"/>
        <v>20</v>
      </c>
      <c r="O11" s="12">
        <v>2</v>
      </c>
      <c r="P11" s="17">
        <v>8.75</v>
      </c>
      <c r="Q11" s="12">
        <v>1</v>
      </c>
      <c r="R11" s="17">
        <v>8</v>
      </c>
      <c r="S11" s="12">
        <v>1</v>
      </c>
      <c r="T11" s="17">
        <v>16</v>
      </c>
      <c r="U11" s="12">
        <v>1</v>
      </c>
      <c r="V11" s="17">
        <f t="shared" si="2"/>
        <v>10.375</v>
      </c>
      <c r="W11" s="12">
        <f t="shared" si="3"/>
        <v>5</v>
      </c>
      <c r="X11" s="12">
        <v>1</v>
      </c>
      <c r="Y11" s="17">
        <v>5</v>
      </c>
      <c r="Z11" s="12">
        <v>1</v>
      </c>
      <c r="AA11" s="17">
        <v>11.75</v>
      </c>
      <c r="AB11" s="12">
        <v>2</v>
      </c>
      <c r="AC11" s="17">
        <f t="shared" si="4"/>
        <v>9.5</v>
      </c>
      <c r="AD11" s="12">
        <f t="shared" si="5"/>
        <v>2</v>
      </c>
      <c r="AE11" s="12">
        <v>2</v>
      </c>
      <c r="AF11" s="17">
        <v>13</v>
      </c>
      <c r="AG11" s="12">
        <v>1</v>
      </c>
      <c r="AH11" s="17">
        <v>13</v>
      </c>
      <c r="AI11" s="12">
        <v>1</v>
      </c>
      <c r="AJ11" s="17">
        <f t="shared" si="6"/>
        <v>10.234999999999999</v>
      </c>
      <c r="AK11" s="12">
        <v>2</v>
      </c>
      <c r="AL11" s="31">
        <f t="shared" si="7"/>
        <v>28</v>
      </c>
      <c r="AM11" s="12">
        <f t="shared" si="8"/>
        <v>30</v>
      </c>
      <c r="AN11" s="12" t="str">
        <f t="shared" si="9"/>
        <v>Acquis</v>
      </c>
    </row>
    <row r="12" spans="1:40">
      <c r="A12" s="12">
        <v>3</v>
      </c>
      <c r="B12" s="9" t="s">
        <v>41</v>
      </c>
      <c r="C12" s="9" t="s">
        <v>42</v>
      </c>
      <c r="D12" s="9" t="s">
        <v>43</v>
      </c>
      <c r="E12" s="17">
        <v>5.75</v>
      </c>
      <c r="F12" s="12">
        <v>1</v>
      </c>
      <c r="G12" s="17">
        <v>12.13</v>
      </c>
      <c r="H12" s="12">
        <v>1</v>
      </c>
      <c r="I12" s="17">
        <v>9.5</v>
      </c>
      <c r="J12" s="12">
        <v>1</v>
      </c>
      <c r="K12" s="17">
        <v>10.5</v>
      </c>
      <c r="L12" s="12">
        <v>1</v>
      </c>
      <c r="M12" s="17">
        <f t="shared" si="0"/>
        <v>9.4700000000000006</v>
      </c>
      <c r="N12" s="12">
        <f t="shared" si="1"/>
        <v>10</v>
      </c>
      <c r="O12" s="12">
        <v>1</v>
      </c>
      <c r="P12" s="17">
        <v>8.5</v>
      </c>
      <c r="Q12" s="12">
        <v>1</v>
      </c>
      <c r="R12" s="17">
        <v>11</v>
      </c>
      <c r="S12" s="12">
        <v>1</v>
      </c>
      <c r="T12" s="17">
        <v>15</v>
      </c>
      <c r="U12" s="12">
        <v>1</v>
      </c>
      <c r="V12" s="17">
        <f t="shared" si="2"/>
        <v>10.75</v>
      </c>
      <c r="W12" s="12">
        <f t="shared" si="3"/>
        <v>5</v>
      </c>
      <c r="X12" s="12">
        <v>1</v>
      </c>
      <c r="Y12" s="17">
        <v>4</v>
      </c>
      <c r="Z12" s="12">
        <v>1</v>
      </c>
      <c r="AA12" s="17">
        <v>13</v>
      </c>
      <c r="AB12" s="12">
        <v>1</v>
      </c>
      <c r="AC12" s="17">
        <f t="shared" si="4"/>
        <v>10</v>
      </c>
      <c r="AD12" s="12">
        <f t="shared" si="5"/>
        <v>4</v>
      </c>
      <c r="AE12" s="12">
        <v>1</v>
      </c>
      <c r="AF12" s="17">
        <v>13</v>
      </c>
      <c r="AG12" s="12">
        <v>1</v>
      </c>
      <c r="AH12" s="17">
        <v>13</v>
      </c>
      <c r="AI12" s="12">
        <v>1</v>
      </c>
      <c r="AJ12" s="17">
        <f t="shared" si="6"/>
        <v>10.11</v>
      </c>
      <c r="AK12" s="12">
        <v>1</v>
      </c>
      <c r="AL12" s="31">
        <f t="shared" si="7"/>
        <v>20</v>
      </c>
      <c r="AM12" s="12">
        <f t="shared" si="8"/>
        <v>30</v>
      </c>
      <c r="AN12" s="12" t="str">
        <f t="shared" si="9"/>
        <v>Acquis</v>
      </c>
    </row>
    <row r="13" spans="1:40">
      <c r="A13" s="12">
        <v>4</v>
      </c>
      <c r="B13" s="9" t="s">
        <v>44</v>
      </c>
      <c r="C13" s="9" t="s">
        <v>45</v>
      </c>
      <c r="D13" s="9" t="s">
        <v>46</v>
      </c>
      <c r="E13" s="25">
        <v>0</v>
      </c>
      <c r="F13" s="26">
        <v>1</v>
      </c>
      <c r="G13" s="17">
        <v>11</v>
      </c>
      <c r="H13" s="12">
        <v>1</v>
      </c>
      <c r="I13" s="25">
        <v>0</v>
      </c>
      <c r="J13" s="26">
        <v>1</v>
      </c>
      <c r="K13" s="25">
        <v>0</v>
      </c>
      <c r="L13" s="26">
        <v>1</v>
      </c>
      <c r="M13" s="17">
        <f t="shared" si="0"/>
        <v>2.75</v>
      </c>
      <c r="N13" s="12">
        <f t="shared" si="1"/>
        <v>5</v>
      </c>
      <c r="O13" s="12">
        <v>1</v>
      </c>
      <c r="P13" s="17">
        <v>7.5</v>
      </c>
      <c r="Q13" s="12">
        <v>1</v>
      </c>
      <c r="R13" s="17">
        <v>13</v>
      </c>
      <c r="S13" s="12">
        <v>1</v>
      </c>
      <c r="T13" s="17">
        <v>12</v>
      </c>
      <c r="U13" s="12">
        <v>1</v>
      </c>
      <c r="V13" s="17">
        <f t="shared" si="2"/>
        <v>10</v>
      </c>
      <c r="W13" s="12">
        <f t="shared" si="3"/>
        <v>5</v>
      </c>
      <c r="X13" s="12">
        <v>1</v>
      </c>
      <c r="Y13" s="25">
        <v>0</v>
      </c>
      <c r="Z13" s="26">
        <v>1</v>
      </c>
      <c r="AA13" s="17">
        <v>10</v>
      </c>
      <c r="AB13" s="12">
        <v>1</v>
      </c>
      <c r="AC13" s="17">
        <f t="shared" si="4"/>
        <v>6.666666666666667</v>
      </c>
      <c r="AD13" s="12">
        <f t="shared" si="5"/>
        <v>2</v>
      </c>
      <c r="AE13" s="12">
        <v>1</v>
      </c>
      <c r="AF13" s="17">
        <v>11</v>
      </c>
      <c r="AG13" s="12">
        <v>1</v>
      </c>
      <c r="AH13" s="17">
        <v>11</v>
      </c>
      <c r="AI13" s="12">
        <v>1</v>
      </c>
      <c r="AJ13" s="17">
        <f t="shared" si="6"/>
        <v>5.8125</v>
      </c>
      <c r="AK13" s="26">
        <v>1</v>
      </c>
      <c r="AL13" s="31">
        <f t="shared" si="7"/>
        <v>13</v>
      </c>
      <c r="AM13" s="12">
        <f t="shared" si="8"/>
        <v>13</v>
      </c>
      <c r="AN13" s="12" t="str">
        <f t="shared" si="9"/>
        <v>Non acquis</v>
      </c>
    </row>
    <row r="14" spans="1:40">
      <c r="A14" s="12">
        <v>5</v>
      </c>
      <c r="B14" s="9" t="s">
        <v>47</v>
      </c>
      <c r="C14" s="9" t="s">
        <v>48</v>
      </c>
      <c r="D14" s="9" t="s">
        <v>49</v>
      </c>
      <c r="E14" s="25">
        <v>10</v>
      </c>
      <c r="F14" s="26">
        <v>1</v>
      </c>
      <c r="G14" s="17">
        <v>10.25</v>
      </c>
      <c r="H14" s="12">
        <v>1</v>
      </c>
      <c r="I14" s="25">
        <v>6</v>
      </c>
      <c r="J14" s="26">
        <v>1</v>
      </c>
      <c r="K14" s="25">
        <v>6</v>
      </c>
      <c r="L14" s="26">
        <v>1</v>
      </c>
      <c r="M14" s="17">
        <f t="shared" si="0"/>
        <v>8.0625</v>
      </c>
      <c r="N14" s="12">
        <f t="shared" si="1"/>
        <v>10</v>
      </c>
      <c r="O14" s="12">
        <v>1</v>
      </c>
      <c r="P14" s="17">
        <v>10.5</v>
      </c>
      <c r="Q14" s="12">
        <v>1</v>
      </c>
      <c r="R14" s="17">
        <v>12.5</v>
      </c>
      <c r="S14" s="12">
        <v>1</v>
      </c>
      <c r="T14" s="17">
        <v>11.5</v>
      </c>
      <c r="U14" s="12">
        <v>1</v>
      </c>
      <c r="V14" s="17">
        <f t="shared" si="2"/>
        <v>11.25</v>
      </c>
      <c r="W14" s="12">
        <f t="shared" si="3"/>
        <v>5</v>
      </c>
      <c r="X14" s="12">
        <v>1</v>
      </c>
      <c r="Y14" s="25">
        <v>11</v>
      </c>
      <c r="Z14" s="26">
        <v>1</v>
      </c>
      <c r="AA14" s="17">
        <v>10</v>
      </c>
      <c r="AB14" s="12">
        <v>1</v>
      </c>
      <c r="AC14" s="17">
        <f t="shared" si="4"/>
        <v>10.333333333333334</v>
      </c>
      <c r="AD14" s="12">
        <f t="shared" si="5"/>
        <v>4</v>
      </c>
      <c r="AE14" s="12">
        <v>1</v>
      </c>
      <c r="AF14" s="17">
        <v>11</v>
      </c>
      <c r="AG14" s="12">
        <v>1</v>
      </c>
      <c r="AH14" s="17">
        <v>11</v>
      </c>
      <c r="AI14" s="12">
        <v>1</v>
      </c>
      <c r="AJ14" s="17">
        <f t="shared" si="6"/>
        <v>9.46875</v>
      </c>
      <c r="AK14" s="26">
        <v>1</v>
      </c>
      <c r="AL14" s="31">
        <f t="shared" si="7"/>
        <v>20</v>
      </c>
      <c r="AM14" s="12">
        <f t="shared" si="8"/>
        <v>20</v>
      </c>
      <c r="AN14" s="12" t="str">
        <f t="shared" si="9"/>
        <v>Non acquis</v>
      </c>
    </row>
    <row r="15" spans="1:40">
      <c r="A15" s="12">
        <v>6</v>
      </c>
      <c r="B15" s="22" t="s">
        <v>108</v>
      </c>
      <c r="C15" s="9" t="s">
        <v>109</v>
      </c>
      <c r="D15" s="9" t="s">
        <v>110</v>
      </c>
      <c r="E15" s="17">
        <v>10.16</v>
      </c>
      <c r="F15" s="12">
        <v>2</v>
      </c>
      <c r="G15" s="17">
        <v>10</v>
      </c>
      <c r="H15" s="12">
        <v>2</v>
      </c>
      <c r="I15" s="25">
        <v>0</v>
      </c>
      <c r="J15" s="26">
        <v>1</v>
      </c>
      <c r="K15" s="17">
        <v>10</v>
      </c>
      <c r="L15" s="12">
        <v>2</v>
      </c>
      <c r="M15" s="17">
        <f t="shared" si="0"/>
        <v>7.54</v>
      </c>
      <c r="N15" s="12">
        <f t="shared" si="1"/>
        <v>15</v>
      </c>
      <c r="O15" s="12">
        <v>1</v>
      </c>
      <c r="P15" s="17">
        <v>11</v>
      </c>
      <c r="Q15" s="12">
        <v>2</v>
      </c>
      <c r="R15" s="25">
        <v>0</v>
      </c>
      <c r="S15" s="26">
        <v>1</v>
      </c>
      <c r="T15" s="17">
        <v>10</v>
      </c>
      <c r="U15" s="12">
        <v>2</v>
      </c>
      <c r="V15" s="17">
        <f t="shared" si="2"/>
        <v>8</v>
      </c>
      <c r="W15" s="12">
        <f t="shared" si="3"/>
        <v>3</v>
      </c>
      <c r="X15" s="12">
        <v>1</v>
      </c>
      <c r="Y15" s="25">
        <v>0</v>
      </c>
      <c r="Z15" s="26">
        <v>1</v>
      </c>
      <c r="AA15" s="17">
        <v>11.5</v>
      </c>
      <c r="AB15" s="12">
        <v>2</v>
      </c>
      <c r="AC15" s="17">
        <f t="shared" si="4"/>
        <v>7.666666666666667</v>
      </c>
      <c r="AD15" s="12">
        <f t="shared" si="5"/>
        <v>2</v>
      </c>
      <c r="AE15" s="12">
        <v>1</v>
      </c>
      <c r="AF15" s="17">
        <v>15.38</v>
      </c>
      <c r="AG15" s="12">
        <v>1</v>
      </c>
      <c r="AH15" s="17">
        <v>15.38</v>
      </c>
      <c r="AI15" s="12">
        <v>1</v>
      </c>
      <c r="AJ15" s="17">
        <f t="shared" si="6"/>
        <v>8.1687499999999993</v>
      </c>
      <c r="AK15" s="26">
        <v>1</v>
      </c>
      <c r="AL15" s="31">
        <f t="shared" si="7"/>
        <v>21</v>
      </c>
      <c r="AM15" s="12">
        <f t="shared" si="8"/>
        <v>21</v>
      </c>
      <c r="AN15" s="12" t="str">
        <f t="shared" si="9"/>
        <v>Non acquis</v>
      </c>
    </row>
    <row r="16" spans="1:40">
      <c r="A16" s="12">
        <v>7</v>
      </c>
      <c r="B16" s="9" t="s">
        <v>50</v>
      </c>
      <c r="C16" s="9" t="s">
        <v>51</v>
      </c>
      <c r="D16" s="9" t="s">
        <v>52</v>
      </c>
      <c r="E16" s="17">
        <v>8.5</v>
      </c>
      <c r="F16" s="12">
        <v>1</v>
      </c>
      <c r="G16" s="17">
        <v>11.79</v>
      </c>
      <c r="H16" s="12">
        <v>1</v>
      </c>
      <c r="I16" s="17">
        <v>11.5</v>
      </c>
      <c r="J16" s="12">
        <v>1</v>
      </c>
      <c r="K16" s="17">
        <v>12</v>
      </c>
      <c r="L16" s="12">
        <v>1</v>
      </c>
      <c r="M16" s="17">
        <f t="shared" si="0"/>
        <v>10.9475</v>
      </c>
      <c r="N16" s="12">
        <f t="shared" si="1"/>
        <v>20</v>
      </c>
      <c r="O16" s="12">
        <v>1</v>
      </c>
      <c r="P16" s="17">
        <v>9</v>
      </c>
      <c r="Q16" s="12">
        <v>1</v>
      </c>
      <c r="R16" s="17">
        <v>12</v>
      </c>
      <c r="S16" s="12">
        <v>1</v>
      </c>
      <c r="T16" s="17">
        <v>12</v>
      </c>
      <c r="U16" s="12">
        <v>1</v>
      </c>
      <c r="V16" s="17">
        <f t="shared" si="2"/>
        <v>10.5</v>
      </c>
      <c r="W16" s="12">
        <f t="shared" si="3"/>
        <v>5</v>
      </c>
      <c r="X16" s="12">
        <v>1</v>
      </c>
      <c r="Y16" s="17">
        <v>4.5</v>
      </c>
      <c r="Z16" s="12">
        <v>1</v>
      </c>
      <c r="AA16" s="17">
        <v>12</v>
      </c>
      <c r="AB16" s="12">
        <v>1</v>
      </c>
      <c r="AC16" s="17">
        <f t="shared" si="4"/>
        <v>9.5</v>
      </c>
      <c r="AD16" s="12">
        <f t="shared" si="5"/>
        <v>2</v>
      </c>
      <c r="AE16" s="12">
        <v>1</v>
      </c>
      <c r="AF16" s="17">
        <v>10</v>
      </c>
      <c r="AG16" s="12">
        <v>1</v>
      </c>
      <c r="AH16" s="17">
        <v>10</v>
      </c>
      <c r="AI16" s="12">
        <v>1</v>
      </c>
      <c r="AJ16" s="17">
        <f t="shared" si="6"/>
        <v>10.504999999999999</v>
      </c>
      <c r="AK16" s="12">
        <v>1</v>
      </c>
      <c r="AL16" s="31">
        <f t="shared" si="7"/>
        <v>28</v>
      </c>
      <c r="AM16" s="12">
        <f t="shared" si="8"/>
        <v>30</v>
      </c>
      <c r="AN16" s="12" t="str">
        <f t="shared" si="9"/>
        <v>Acquis</v>
      </c>
    </row>
    <row r="17" spans="1:40">
      <c r="A17" s="12">
        <v>8</v>
      </c>
      <c r="B17" s="9" t="s">
        <v>53</v>
      </c>
      <c r="C17" s="9" t="s">
        <v>54</v>
      </c>
      <c r="D17" s="9" t="s">
        <v>55</v>
      </c>
      <c r="E17" s="17">
        <v>8</v>
      </c>
      <c r="F17" s="12">
        <v>1</v>
      </c>
      <c r="G17" s="17">
        <v>9.5</v>
      </c>
      <c r="H17" s="12">
        <v>2</v>
      </c>
      <c r="I17" s="17">
        <v>11.5</v>
      </c>
      <c r="J17" s="12">
        <v>1</v>
      </c>
      <c r="K17" s="17">
        <v>13</v>
      </c>
      <c r="L17" s="12">
        <v>1</v>
      </c>
      <c r="M17" s="17">
        <f t="shared" si="0"/>
        <v>10.5</v>
      </c>
      <c r="N17" s="12">
        <f t="shared" si="1"/>
        <v>20</v>
      </c>
      <c r="O17" s="12">
        <v>2</v>
      </c>
      <c r="P17" s="17">
        <v>10</v>
      </c>
      <c r="Q17" s="12">
        <v>2</v>
      </c>
      <c r="R17" s="25">
        <v>0</v>
      </c>
      <c r="S17" s="26">
        <v>1</v>
      </c>
      <c r="T17" s="17">
        <v>11.5</v>
      </c>
      <c r="U17" s="12">
        <v>1</v>
      </c>
      <c r="V17" s="17">
        <f t="shared" si="2"/>
        <v>7.875</v>
      </c>
      <c r="W17" s="12">
        <f t="shared" si="3"/>
        <v>3</v>
      </c>
      <c r="X17" s="12">
        <v>1</v>
      </c>
      <c r="Y17" s="25">
        <v>0</v>
      </c>
      <c r="Z17" s="26">
        <v>1</v>
      </c>
      <c r="AA17" s="25">
        <v>0</v>
      </c>
      <c r="AB17" s="26">
        <v>1</v>
      </c>
      <c r="AC17" s="17">
        <f t="shared" si="4"/>
        <v>0</v>
      </c>
      <c r="AD17" s="12">
        <f t="shared" si="5"/>
        <v>0</v>
      </c>
      <c r="AE17" s="12">
        <v>1</v>
      </c>
      <c r="AF17" s="17">
        <v>14.5</v>
      </c>
      <c r="AG17" s="12">
        <v>1</v>
      </c>
      <c r="AH17" s="17">
        <v>14.5</v>
      </c>
      <c r="AI17" s="12">
        <v>1</v>
      </c>
      <c r="AJ17" s="17">
        <f t="shared" si="6"/>
        <v>8.125</v>
      </c>
      <c r="AK17" s="26">
        <v>1</v>
      </c>
      <c r="AL17" s="31">
        <f t="shared" si="7"/>
        <v>24</v>
      </c>
      <c r="AM17" s="12">
        <f t="shared" si="8"/>
        <v>24</v>
      </c>
      <c r="AN17" s="12" t="str">
        <f t="shared" si="9"/>
        <v>Non acquis</v>
      </c>
    </row>
    <row r="18" spans="1:40">
      <c r="A18" s="12">
        <v>9</v>
      </c>
      <c r="B18" s="22" t="s">
        <v>111</v>
      </c>
      <c r="C18" s="9" t="s">
        <v>112</v>
      </c>
      <c r="D18" s="9" t="s">
        <v>64</v>
      </c>
      <c r="E18" s="17">
        <v>11</v>
      </c>
      <c r="F18" s="12">
        <v>2</v>
      </c>
      <c r="G18" s="17">
        <v>11</v>
      </c>
      <c r="H18" s="12">
        <v>2</v>
      </c>
      <c r="I18" s="25">
        <v>0</v>
      </c>
      <c r="J18" s="26">
        <v>1</v>
      </c>
      <c r="K18" s="17">
        <v>10</v>
      </c>
      <c r="L18" s="12"/>
      <c r="M18" s="17">
        <f t="shared" si="0"/>
        <v>8</v>
      </c>
      <c r="N18" s="12">
        <f t="shared" si="1"/>
        <v>15</v>
      </c>
      <c r="O18" s="12">
        <v>1</v>
      </c>
      <c r="P18" s="25">
        <v>0</v>
      </c>
      <c r="Q18" s="26">
        <v>1</v>
      </c>
      <c r="R18" s="25">
        <v>0</v>
      </c>
      <c r="S18" s="26">
        <v>1</v>
      </c>
      <c r="T18" s="17">
        <v>10.49</v>
      </c>
      <c r="U18" s="12">
        <v>2</v>
      </c>
      <c r="V18" s="17">
        <f t="shared" si="2"/>
        <v>2.6225000000000001</v>
      </c>
      <c r="W18" s="12">
        <f t="shared" si="3"/>
        <v>1</v>
      </c>
      <c r="X18" s="12">
        <v>1</v>
      </c>
      <c r="Y18" s="25">
        <v>0</v>
      </c>
      <c r="Z18" s="26">
        <v>1</v>
      </c>
      <c r="AA18" s="25">
        <v>0</v>
      </c>
      <c r="AB18" s="26">
        <v>1</v>
      </c>
      <c r="AC18" s="17">
        <f t="shared" si="4"/>
        <v>0</v>
      </c>
      <c r="AD18" s="12">
        <f t="shared" si="5"/>
        <v>0</v>
      </c>
      <c r="AE18" s="12">
        <v>1</v>
      </c>
      <c r="AF18" s="17">
        <v>12.5</v>
      </c>
      <c r="AG18" s="12">
        <v>1</v>
      </c>
      <c r="AH18" s="17">
        <v>12.5</v>
      </c>
      <c r="AI18" s="12">
        <v>1</v>
      </c>
      <c r="AJ18" s="17">
        <f t="shared" si="6"/>
        <v>5.4368749999999997</v>
      </c>
      <c r="AK18" s="26">
        <v>1</v>
      </c>
      <c r="AL18" s="31">
        <f t="shared" si="7"/>
        <v>17</v>
      </c>
      <c r="AM18" s="12">
        <f t="shared" si="8"/>
        <v>17</v>
      </c>
      <c r="AN18" s="12" t="str">
        <f t="shared" si="9"/>
        <v>Non acquis</v>
      </c>
    </row>
    <row r="19" spans="1:40">
      <c r="A19" s="12">
        <v>10</v>
      </c>
      <c r="B19" s="9" t="s">
        <v>56</v>
      </c>
      <c r="C19" s="9" t="s">
        <v>57</v>
      </c>
      <c r="D19" s="9" t="s">
        <v>58</v>
      </c>
      <c r="E19" s="17">
        <v>7.5</v>
      </c>
      <c r="F19" s="12">
        <v>1</v>
      </c>
      <c r="G19" s="17">
        <v>12.5</v>
      </c>
      <c r="H19" s="12">
        <v>1</v>
      </c>
      <c r="I19" s="17">
        <v>8.5</v>
      </c>
      <c r="J19" s="12">
        <v>1</v>
      </c>
      <c r="K19" s="17">
        <v>11</v>
      </c>
      <c r="L19" s="12">
        <v>1</v>
      </c>
      <c r="M19" s="17">
        <f t="shared" si="0"/>
        <v>9.875</v>
      </c>
      <c r="N19" s="12">
        <f t="shared" si="1"/>
        <v>10</v>
      </c>
      <c r="O19" s="12">
        <v>1</v>
      </c>
      <c r="P19" s="17">
        <v>13.5</v>
      </c>
      <c r="Q19" s="12">
        <v>1</v>
      </c>
      <c r="R19" s="17">
        <v>16</v>
      </c>
      <c r="S19" s="12">
        <v>1</v>
      </c>
      <c r="T19" s="17">
        <v>10.5</v>
      </c>
      <c r="U19" s="12">
        <v>1</v>
      </c>
      <c r="V19" s="17">
        <f t="shared" si="2"/>
        <v>13.375</v>
      </c>
      <c r="W19" s="12">
        <f t="shared" si="3"/>
        <v>5</v>
      </c>
      <c r="X19" s="12">
        <v>1</v>
      </c>
      <c r="Y19" s="17">
        <v>3</v>
      </c>
      <c r="Z19" s="12">
        <v>1</v>
      </c>
      <c r="AA19" s="17">
        <v>9.75</v>
      </c>
      <c r="AB19" s="12">
        <v>1</v>
      </c>
      <c r="AC19" s="17">
        <f t="shared" si="4"/>
        <v>7.5</v>
      </c>
      <c r="AD19" s="12">
        <f t="shared" si="5"/>
        <v>0</v>
      </c>
      <c r="AE19" s="12">
        <v>1</v>
      </c>
      <c r="AF19" s="17">
        <v>12</v>
      </c>
      <c r="AG19" s="12">
        <v>1</v>
      </c>
      <c r="AH19" s="17">
        <v>12</v>
      </c>
      <c r="AI19" s="12">
        <v>1</v>
      </c>
      <c r="AJ19" s="17">
        <f t="shared" si="6"/>
        <v>10.4375</v>
      </c>
      <c r="AK19" s="26">
        <v>1</v>
      </c>
      <c r="AL19" s="31">
        <f t="shared" si="7"/>
        <v>16</v>
      </c>
      <c r="AM19" s="12">
        <f t="shared" si="8"/>
        <v>30</v>
      </c>
      <c r="AN19" s="12" t="str">
        <f t="shared" si="9"/>
        <v>Acquis</v>
      </c>
    </row>
    <row r="20" spans="1:40">
      <c r="A20" s="12">
        <v>11</v>
      </c>
      <c r="B20" s="9" t="s">
        <v>59</v>
      </c>
      <c r="C20" s="9" t="s">
        <v>60</v>
      </c>
      <c r="D20" s="9" t="s">
        <v>61</v>
      </c>
      <c r="E20" s="17">
        <v>8.75</v>
      </c>
      <c r="F20" s="12">
        <v>1</v>
      </c>
      <c r="G20" s="17">
        <v>14.25</v>
      </c>
      <c r="H20" s="12">
        <v>1</v>
      </c>
      <c r="I20" s="17">
        <v>10.25</v>
      </c>
      <c r="J20" s="12">
        <v>1</v>
      </c>
      <c r="K20" s="17">
        <v>10.25</v>
      </c>
      <c r="L20" s="12">
        <v>1</v>
      </c>
      <c r="M20" s="17">
        <f t="shared" si="0"/>
        <v>10.875</v>
      </c>
      <c r="N20" s="12">
        <f t="shared" si="1"/>
        <v>20</v>
      </c>
      <c r="O20" s="12">
        <v>1</v>
      </c>
      <c r="P20" s="17">
        <v>8.25</v>
      </c>
      <c r="Q20" s="12">
        <v>1</v>
      </c>
      <c r="R20" s="17">
        <v>14</v>
      </c>
      <c r="S20" s="12">
        <v>1</v>
      </c>
      <c r="T20" s="17">
        <v>12.5</v>
      </c>
      <c r="U20" s="12">
        <v>1</v>
      </c>
      <c r="V20" s="17">
        <f t="shared" si="2"/>
        <v>10.75</v>
      </c>
      <c r="W20" s="12">
        <f t="shared" si="3"/>
        <v>5</v>
      </c>
      <c r="X20" s="12">
        <v>1</v>
      </c>
      <c r="Y20" s="17">
        <v>4</v>
      </c>
      <c r="Z20" s="12">
        <v>1</v>
      </c>
      <c r="AA20" s="17">
        <v>8</v>
      </c>
      <c r="AB20" s="12">
        <v>1</v>
      </c>
      <c r="AC20" s="17">
        <f t="shared" si="4"/>
        <v>6.666666666666667</v>
      </c>
      <c r="AD20" s="12">
        <f t="shared" si="5"/>
        <v>0</v>
      </c>
      <c r="AE20" s="12">
        <v>1</v>
      </c>
      <c r="AF20" s="17">
        <v>17.5</v>
      </c>
      <c r="AG20" s="12">
        <v>1</v>
      </c>
      <c r="AH20" s="17">
        <v>17.5</v>
      </c>
      <c r="AI20" s="12">
        <v>1</v>
      </c>
      <c r="AJ20" s="17">
        <f t="shared" si="6"/>
        <v>10.46875</v>
      </c>
      <c r="AK20" s="12">
        <v>1</v>
      </c>
      <c r="AL20" s="31">
        <f t="shared" si="7"/>
        <v>26</v>
      </c>
      <c r="AM20" s="12">
        <f t="shared" si="8"/>
        <v>30</v>
      </c>
      <c r="AN20" s="12" t="str">
        <f t="shared" si="9"/>
        <v>Acquis</v>
      </c>
    </row>
    <row r="21" spans="1:40">
      <c r="A21" s="12">
        <v>12</v>
      </c>
      <c r="B21" s="22" t="s">
        <v>113</v>
      </c>
      <c r="C21" s="9" t="s">
        <v>114</v>
      </c>
      <c r="D21" s="9" t="s">
        <v>115</v>
      </c>
      <c r="E21" s="17">
        <v>11.16</v>
      </c>
      <c r="F21" s="12">
        <v>2</v>
      </c>
      <c r="G21" s="17">
        <v>8.25</v>
      </c>
      <c r="H21" s="12">
        <v>2</v>
      </c>
      <c r="I21" s="17">
        <v>12.5</v>
      </c>
      <c r="J21" s="12">
        <v>2</v>
      </c>
      <c r="K21" s="17">
        <v>9.25</v>
      </c>
      <c r="L21" s="12">
        <v>2</v>
      </c>
      <c r="M21" s="17">
        <f t="shared" si="0"/>
        <v>10.29</v>
      </c>
      <c r="N21" s="12">
        <f t="shared" si="1"/>
        <v>20</v>
      </c>
      <c r="O21" s="12">
        <v>2</v>
      </c>
      <c r="P21" s="17">
        <v>6.5</v>
      </c>
      <c r="Q21" s="12">
        <v>2</v>
      </c>
      <c r="R21" s="17">
        <v>14</v>
      </c>
      <c r="S21" s="12">
        <v>2</v>
      </c>
      <c r="T21" s="17">
        <v>14</v>
      </c>
      <c r="U21" s="12">
        <v>2</v>
      </c>
      <c r="V21" s="17">
        <f t="shared" si="2"/>
        <v>10.25</v>
      </c>
      <c r="W21" s="12">
        <f t="shared" si="3"/>
        <v>5</v>
      </c>
      <c r="X21" s="12">
        <v>2</v>
      </c>
      <c r="Y21" s="17">
        <v>8</v>
      </c>
      <c r="Z21" s="12">
        <v>2</v>
      </c>
      <c r="AA21" s="17">
        <v>12</v>
      </c>
      <c r="AB21" s="12">
        <v>2</v>
      </c>
      <c r="AC21" s="17">
        <f t="shared" si="4"/>
        <v>10.666666666666666</v>
      </c>
      <c r="AD21" s="12">
        <f t="shared" si="5"/>
        <v>4</v>
      </c>
      <c r="AE21" s="12">
        <v>2</v>
      </c>
      <c r="AF21" s="17">
        <v>13</v>
      </c>
      <c r="AG21" s="12">
        <v>1</v>
      </c>
      <c r="AH21" s="17">
        <v>13</v>
      </c>
      <c r="AI21" s="12">
        <v>1</v>
      </c>
      <c r="AJ21" s="17">
        <f t="shared" si="6"/>
        <v>10.52</v>
      </c>
      <c r="AK21" s="26">
        <v>1</v>
      </c>
      <c r="AL21" s="31">
        <f t="shared" si="7"/>
        <v>30</v>
      </c>
      <c r="AM21" s="12">
        <f t="shared" si="8"/>
        <v>30</v>
      </c>
      <c r="AN21" s="12" t="str">
        <f t="shared" si="9"/>
        <v>Acquis</v>
      </c>
    </row>
    <row r="22" spans="1:40">
      <c r="A22" s="12">
        <v>13</v>
      </c>
      <c r="B22" s="22" t="s">
        <v>116</v>
      </c>
      <c r="C22" s="9" t="s">
        <v>117</v>
      </c>
      <c r="D22" s="9" t="s">
        <v>118</v>
      </c>
      <c r="E22" s="17">
        <v>10</v>
      </c>
      <c r="F22" s="12">
        <v>2</v>
      </c>
      <c r="G22" s="17">
        <v>10</v>
      </c>
      <c r="H22" s="12">
        <v>2</v>
      </c>
      <c r="I22" s="25">
        <v>0</v>
      </c>
      <c r="J22" s="26">
        <v>1</v>
      </c>
      <c r="K22" s="17">
        <v>10</v>
      </c>
      <c r="L22" s="12">
        <v>2</v>
      </c>
      <c r="M22" s="17">
        <f t="shared" si="0"/>
        <v>7.5</v>
      </c>
      <c r="N22" s="12">
        <f t="shared" si="1"/>
        <v>15</v>
      </c>
      <c r="O22" s="12">
        <v>1</v>
      </c>
      <c r="P22" s="25">
        <v>0</v>
      </c>
      <c r="Q22" s="26">
        <v>1</v>
      </c>
      <c r="R22" s="25">
        <v>0</v>
      </c>
      <c r="S22" s="26">
        <v>1</v>
      </c>
      <c r="T22" s="17">
        <v>10.96</v>
      </c>
      <c r="U22" s="12">
        <v>2</v>
      </c>
      <c r="V22" s="17">
        <f t="shared" si="2"/>
        <v>2.74</v>
      </c>
      <c r="W22" s="12">
        <f t="shared" si="3"/>
        <v>1</v>
      </c>
      <c r="X22" s="12">
        <v>1</v>
      </c>
      <c r="Y22" s="25">
        <v>0</v>
      </c>
      <c r="Z22" s="26">
        <v>1</v>
      </c>
      <c r="AA22" s="25">
        <v>0</v>
      </c>
      <c r="AB22" s="26">
        <v>1</v>
      </c>
      <c r="AC22" s="17">
        <f t="shared" si="4"/>
        <v>0</v>
      </c>
      <c r="AD22" s="12">
        <f t="shared" si="5"/>
        <v>0</v>
      </c>
      <c r="AE22" s="12">
        <v>1</v>
      </c>
      <c r="AF22" s="17">
        <v>13.25</v>
      </c>
      <c r="AG22" s="12">
        <v>1</v>
      </c>
      <c r="AH22" s="17">
        <v>13.25</v>
      </c>
      <c r="AI22" s="12">
        <v>1</v>
      </c>
      <c r="AJ22" s="17">
        <f t="shared" si="6"/>
        <v>5.2631250000000005</v>
      </c>
      <c r="AK22" s="26">
        <v>1</v>
      </c>
      <c r="AL22" s="31">
        <f t="shared" si="7"/>
        <v>17</v>
      </c>
      <c r="AM22" s="12">
        <f t="shared" si="8"/>
        <v>17</v>
      </c>
      <c r="AN22" s="12" t="str">
        <f t="shared" si="9"/>
        <v>Non acquis</v>
      </c>
    </row>
    <row r="23" spans="1:40">
      <c r="A23" s="12">
        <v>14</v>
      </c>
      <c r="B23" s="9" t="s">
        <v>62</v>
      </c>
      <c r="C23" s="9" t="s">
        <v>63</v>
      </c>
      <c r="D23" s="9" t="s">
        <v>64</v>
      </c>
      <c r="E23" s="17">
        <v>10.5</v>
      </c>
      <c r="F23" s="12">
        <v>1</v>
      </c>
      <c r="G23" s="17">
        <v>10.75</v>
      </c>
      <c r="H23" s="12">
        <v>1</v>
      </c>
      <c r="I23" s="17">
        <v>10.75</v>
      </c>
      <c r="J23" s="12">
        <v>1</v>
      </c>
      <c r="K23" s="17">
        <v>8.25</v>
      </c>
      <c r="L23" s="12">
        <v>2</v>
      </c>
      <c r="M23" s="17">
        <f t="shared" si="0"/>
        <v>10.0625</v>
      </c>
      <c r="N23" s="12">
        <f t="shared" si="1"/>
        <v>20</v>
      </c>
      <c r="O23" s="12">
        <v>2</v>
      </c>
      <c r="P23" s="17">
        <v>11.25</v>
      </c>
      <c r="Q23" s="12">
        <v>1</v>
      </c>
      <c r="R23" s="17">
        <v>6</v>
      </c>
      <c r="S23" s="12">
        <v>1</v>
      </c>
      <c r="T23" s="17">
        <v>11</v>
      </c>
      <c r="U23" s="12">
        <v>1</v>
      </c>
      <c r="V23" s="17">
        <f t="shared" si="2"/>
        <v>9.875</v>
      </c>
      <c r="W23" s="12">
        <f t="shared" si="3"/>
        <v>3</v>
      </c>
      <c r="X23" s="12">
        <v>1</v>
      </c>
      <c r="Y23" s="17">
        <v>6</v>
      </c>
      <c r="Z23" s="12">
        <v>1</v>
      </c>
      <c r="AA23" s="17">
        <v>11.75</v>
      </c>
      <c r="AB23" s="12">
        <v>1</v>
      </c>
      <c r="AC23" s="17">
        <f t="shared" si="4"/>
        <v>9.8333333333333339</v>
      </c>
      <c r="AD23" s="12">
        <f t="shared" si="5"/>
        <v>2</v>
      </c>
      <c r="AE23" s="12">
        <v>1</v>
      </c>
      <c r="AF23" s="17">
        <v>10.5</v>
      </c>
      <c r="AG23" s="12">
        <v>1</v>
      </c>
      <c r="AH23" s="17">
        <v>10.5</v>
      </c>
      <c r="AI23" s="12">
        <v>1</v>
      </c>
      <c r="AJ23" s="17">
        <f t="shared" si="6"/>
        <v>10</v>
      </c>
      <c r="AK23" s="12">
        <v>2</v>
      </c>
      <c r="AL23" s="31">
        <f t="shared" si="7"/>
        <v>26</v>
      </c>
      <c r="AM23" s="12">
        <f t="shared" si="8"/>
        <v>30</v>
      </c>
      <c r="AN23" s="12" t="str">
        <f t="shared" si="9"/>
        <v>Acquis</v>
      </c>
    </row>
    <row r="24" spans="1:40">
      <c r="A24" s="12">
        <v>15</v>
      </c>
      <c r="B24" s="9" t="s">
        <v>65</v>
      </c>
      <c r="C24" s="9" t="s">
        <v>66</v>
      </c>
      <c r="D24" s="9" t="s">
        <v>67</v>
      </c>
      <c r="E24" s="17">
        <v>10.5</v>
      </c>
      <c r="F24" s="12">
        <v>2</v>
      </c>
      <c r="G24" s="17">
        <v>10.5</v>
      </c>
      <c r="H24" s="12">
        <v>2</v>
      </c>
      <c r="I24" s="17">
        <v>9.25</v>
      </c>
      <c r="J24" s="12">
        <v>1</v>
      </c>
      <c r="K24" s="17">
        <v>9.75</v>
      </c>
      <c r="L24" s="12">
        <v>1</v>
      </c>
      <c r="M24" s="17">
        <f t="shared" si="0"/>
        <v>10</v>
      </c>
      <c r="N24" s="12">
        <f t="shared" si="1"/>
        <v>20</v>
      </c>
      <c r="O24" s="12">
        <v>2</v>
      </c>
      <c r="P24" s="17">
        <v>9.25</v>
      </c>
      <c r="Q24" s="12">
        <v>2</v>
      </c>
      <c r="R24" s="17">
        <v>10</v>
      </c>
      <c r="S24" s="12">
        <v>1</v>
      </c>
      <c r="T24" s="17">
        <v>10</v>
      </c>
      <c r="U24" s="12">
        <v>1</v>
      </c>
      <c r="V24" s="17">
        <f t="shared" si="2"/>
        <v>9.625</v>
      </c>
      <c r="W24" s="12">
        <f t="shared" si="3"/>
        <v>3</v>
      </c>
      <c r="X24" s="12">
        <v>2</v>
      </c>
      <c r="Y24" s="17">
        <v>10.5</v>
      </c>
      <c r="Z24" s="12">
        <v>2</v>
      </c>
      <c r="AA24" s="17">
        <v>11.25</v>
      </c>
      <c r="AB24" s="12">
        <v>1</v>
      </c>
      <c r="AC24" s="17">
        <f t="shared" si="4"/>
        <v>11</v>
      </c>
      <c r="AD24" s="12">
        <f t="shared" si="5"/>
        <v>4</v>
      </c>
      <c r="AE24" s="12">
        <v>2</v>
      </c>
      <c r="AF24" s="17">
        <v>10</v>
      </c>
      <c r="AG24" s="12">
        <v>1</v>
      </c>
      <c r="AH24" s="17">
        <v>10</v>
      </c>
      <c r="AI24" s="12">
        <v>1</v>
      </c>
      <c r="AJ24" s="17">
        <f t="shared" si="6"/>
        <v>10.09375</v>
      </c>
      <c r="AK24" s="12">
        <v>2</v>
      </c>
      <c r="AL24" s="31">
        <f t="shared" si="7"/>
        <v>28</v>
      </c>
      <c r="AM24" s="12">
        <f t="shared" si="8"/>
        <v>30</v>
      </c>
      <c r="AN24" s="12" t="str">
        <f t="shared" si="9"/>
        <v>Acquis</v>
      </c>
    </row>
    <row r="25" spans="1:40">
      <c r="A25" s="12">
        <v>16</v>
      </c>
      <c r="B25" s="9" t="s">
        <v>68</v>
      </c>
      <c r="C25" s="9" t="s">
        <v>69</v>
      </c>
      <c r="D25" s="9" t="s">
        <v>43</v>
      </c>
      <c r="E25" s="17">
        <v>8.5</v>
      </c>
      <c r="F25" s="12">
        <v>2</v>
      </c>
      <c r="G25" s="17">
        <v>14.75</v>
      </c>
      <c r="H25" s="12">
        <v>2</v>
      </c>
      <c r="I25" s="17">
        <v>11.25</v>
      </c>
      <c r="J25" s="12">
        <v>1</v>
      </c>
      <c r="K25" s="17">
        <v>10.5</v>
      </c>
      <c r="L25" s="12">
        <v>1</v>
      </c>
      <c r="M25" s="17">
        <f t="shared" si="0"/>
        <v>11.25</v>
      </c>
      <c r="N25" s="12">
        <f t="shared" si="1"/>
        <v>20</v>
      </c>
      <c r="O25" s="12">
        <v>2</v>
      </c>
      <c r="P25" s="17">
        <v>10.25</v>
      </c>
      <c r="Q25" s="12">
        <v>1</v>
      </c>
      <c r="R25" s="17">
        <v>7</v>
      </c>
      <c r="S25" s="12">
        <v>1</v>
      </c>
      <c r="T25" s="17">
        <v>10.5</v>
      </c>
      <c r="U25" s="12">
        <v>1</v>
      </c>
      <c r="V25" s="17">
        <f t="shared" si="2"/>
        <v>9.5</v>
      </c>
      <c r="W25" s="12">
        <f t="shared" si="3"/>
        <v>3</v>
      </c>
      <c r="X25" s="12">
        <v>1</v>
      </c>
      <c r="Y25" s="17">
        <v>4</v>
      </c>
      <c r="Z25" s="12">
        <v>1</v>
      </c>
      <c r="AA25" s="17">
        <v>10.25</v>
      </c>
      <c r="AB25" s="12">
        <v>1</v>
      </c>
      <c r="AC25" s="17">
        <f t="shared" si="4"/>
        <v>8.1666666666666661</v>
      </c>
      <c r="AD25" s="12">
        <f t="shared" si="5"/>
        <v>2</v>
      </c>
      <c r="AE25" s="12">
        <v>1</v>
      </c>
      <c r="AF25" s="17">
        <v>13.5</v>
      </c>
      <c r="AG25" s="12">
        <v>1</v>
      </c>
      <c r="AH25" s="17">
        <v>13.5</v>
      </c>
      <c r="AI25" s="12">
        <v>1</v>
      </c>
      <c r="AJ25" s="17">
        <f t="shared" si="6"/>
        <v>10.375</v>
      </c>
      <c r="AK25" s="12">
        <v>2</v>
      </c>
      <c r="AL25" s="31">
        <f t="shared" si="7"/>
        <v>26</v>
      </c>
      <c r="AM25" s="12">
        <f t="shared" si="8"/>
        <v>30</v>
      </c>
      <c r="AN25" s="12" t="str">
        <f t="shared" si="9"/>
        <v>Acquis</v>
      </c>
    </row>
    <row r="26" spans="1:40">
      <c r="A26" s="12">
        <v>17</v>
      </c>
      <c r="B26" s="9" t="s">
        <v>70</v>
      </c>
      <c r="C26" s="9" t="s">
        <v>71</v>
      </c>
      <c r="D26" s="9" t="s">
        <v>72</v>
      </c>
      <c r="E26" s="25">
        <v>0</v>
      </c>
      <c r="F26" s="26">
        <v>1</v>
      </c>
      <c r="G26" s="17">
        <v>11.5</v>
      </c>
      <c r="H26" s="12">
        <v>1</v>
      </c>
      <c r="I26" s="17">
        <v>10.25</v>
      </c>
      <c r="J26" s="12">
        <v>1</v>
      </c>
      <c r="K26" s="17">
        <v>11</v>
      </c>
      <c r="L26" s="12">
        <v>1</v>
      </c>
      <c r="M26" s="17">
        <f t="shared" si="0"/>
        <v>8.1875</v>
      </c>
      <c r="N26" s="12">
        <f t="shared" si="1"/>
        <v>15</v>
      </c>
      <c r="O26" s="12">
        <v>1</v>
      </c>
      <c r="P26" s="17">
        <v>11.5</v>
      </c>
      <c r="Q26" s="12">
        <v>1</v>
      </c>
      <c r="R26" s="17">
        <v>6</v>
      </c>
      <c r="S26" s="12">
        <v>1</v>
      </c>
      <c r="T26" s="17">
        <v>11.5</v>
      </c>
      <c r="U26" s="12">
        <v>1</v>
      </c>
      <c r="V26" s="17">
        <f t="shared" si="2"/>
        <v>10.125</v>
      </c>
      <c r="W26" s="12">
        <f t="shared" si="3"/>
        <v>5</v>
      </c>
      <c r="X26" s="12">
        <v>1</v>
      </c>
      <c r="Y26" s="25">
        <v>0</v>
      </c>
      <c r="Z26" s="26">
        <v>1</v>
      </c>
      <c r="AA26" s="25">
        <v>0</v>
      </c>
      <c r="AB26" s="26">
        <v>1</v>
      </c>
      <c r="AC26" s="17">
        <f t="shared" si="4"/>
        <v>0</v>
      </c>
      <c r="AD26" s="12">
        <f t="shared" si="5"/>
        <v>0</v>
      </c>
      <c r="AE26" s="12">
        <v>1</v>
      </c>
      <c r="AF26" s="17">
        <v>13</v>
      </c>
      <c r="AG26" s="12">
        <v>1</v>
      </c>
      <c r="AH26" s="17">
        <v>13</v>
      </c>
      <c r="AI26" s="12">
        <v>1</v>
      </c>
      <c r="AJ26" s="17">
        <f t="shared" si="6"/>
        <v>7.4375</v>
      </c>
      <c r="AK26" s="26">
        <v>1</v>
      </c>
      <c r="AL26" s="31">
        <f t="shared" si="7"/>
        <v>21</v>
      </c>
      <c r="AM26" s="12">
        <f t="shared" si="8"/>
        <v>21</v>
      </c>
      <c r="AN26" s="12" t="str">
        <f t="shared" si="9"/>
        <v>Non acquis</v>
      </c>
    </row>
    <row r="27" spans="1:40">
      <c r="A27" s="12">
        <v>18</v>
      </c>
      <c r="B27" s="9" t="s">
        <v>73</v>
      </c>
      <c r="C27" s="9" t="s">
        <v>74</v>
      </c>
      <c r="D27" s="9" t="s">
        <v>75</v>
      </c>
      <c r="E27" s="17">
        <v>9.75</v>
      </c>
      <c r="F27" s="12">
        <v>1</v>
      </c>
      <c r="G27" s="17">
        <v>12.5</v>
      </c>
      <c r="H27" s="12">
        <v>2</v>
      </c>
      <c r="I27" s="17">
        <v>8.25</v>
      </c>
      <c r="J27" s="12">
        <v>1</v>
      </c>
      <c r="K27" s="17">
        <v>10.25</v>
      </c>
      <c r="L27" s="12">
        <v>1</v>
      </c>
      <c r="M27" s="17">
        <f t="shared" si="0"/>
        <v>10.1875</v>
      </c>
      <c r="N27" s="12">
        <f t="shared" si="1"/>
        <v>20</v>
      </c>
      <c r="O27" s="12">
        <v>2</v>
      </c>
      <c r="P27" s="17">
        <v>10</v>
      </c>
      <c r="Q27" s="12">
        <v>1</v>
      </c>
      <c r="R27" s="17">
        <v>9</v>
      </c>
      <c r="S27" s="12">
        <v>1</v>
      </c>
      <c r="T27" s="17">
        <v>10</v>
      </c>
      <c r="U27" s="12">
        <v>1</v>
      </c>
      <c r="V27" s="17">
        <f t="shared" si="2"/>
        <v>9.75</v>
      </c>
      <c r="W27" s="12">
        <f t="shared" si="3"/>
        <v>3</v>
      </c>
      <c r="X27" s="12">
        <v>1</v>
      </c>
      <c r="Y27" s="17">
        <v>6</v>
      </c>
      <c r="Z27" s="12">
        <v>2</v>
      </c>
      <c r="AA27" s="17">
        <v>11.5</v>
      </c>
      <c r="AB27" s="12">
        <v>2</v>
      </c>
      <c r="AC27" s="17">
        <f t="shared" si="4"/>
        <v>9.6666666666666661</v>
      </c>
      <c r="AD27" s="12">
        <f t="shared" si="5"/>
        <v>2</v>
      </c>
      <c r="AE27" s="12">
        <v>2</v>
      </c>
      <c r="AF27" s="17">
        <v>14</v>
      </c>
      <c r="AG27" s="12">
        <v>1</v>
      </c>
      <c r="AH27" s="17">
        <v>14</v>
      </c>
      <c r="AI27" s="12">
        <v>1</v>
      </c>
      <c r="AJ27" s="17">
        <f t="shared" si="6"/>
        <v>10.21875</v>
      </c>
      <c r="AK27" s="12">
        <v>2</v>
      </c>
      <c r="AL27" s="31">
        <f t="shared" si="7"/>
        <v>26</v>
      </c>
      <c r="AM27" s="12">
        <f t="shared" si="8"/>
        <v>30</v>
      </c>
      <c r="AN27" s="12" t="str">
        <f t="shared" si="9"/>
        <v>Acquis</v>
      </c>
    </row>
    <row r="28" spans="1:40">
      <c r="A28" s="12">
        <v>19</v>
      </c>
      <c r="B28" s="9" t="s">
        <v>76</v>
      </c>
      <c r="C28" s="9" t="s">
        <v>77</v>
      </c>
      <c r="D28" s="9" t="s">
        <v>78</v>
      </c>
      <c r="E28" s="25">
        <v>0</v>
      </c>
      <c r="F28" s="26">
        <v>1</v>
      </c>
      <c r="G28" s="17">
        <v>11.25</v>
      </c>
      <c r="H28" s="12">
        <v>2</v>
      </c>
      <c r="I28" s="25">
        <v>0</v>
      </c>
      <c r="J28" s="26">
        <v>1</v>
      </c>
      <c r="K28" s="17">
        <v>11</v>
      </c>
      <c r="L28" s="12">
        <v>1</v>
      </c>
      <c r="M28" s="17">
        <f t="shared" si="0"/>
        <v>5.5625</v>
      </c>
      <c r="N28" s="12">
        <f t="shared" si="1"/>
        <v>10</v>
      </c>
      <c r="O28" s="12">
        <v>1</v>
      </c>
      <c r="P28" s="17">
        <v>8.75</v>
      </c>
      <c r="Q28" s="12">
        <v>1</v>
      </c>
      <c r="R28" s="17">
        <v>14.5</v>
      </c>
      <c r="S28" s="12">
        <v>1</v>
      </c>
      <c r="T28" s="17">
        <v>10</v>
      </c>
      <c r="U28" s="12">
        <v>1</v>
      </c>
      <c r="V28" s="17">
        <f t="shared" si="2"/>
        <v>10.5</v>
      </c>
      <c r="W28" s="12">
        <f t="shared" si="3"/>
        <v>5</v>
      </c>
      <c r="X28" s="12">
        <v>1</v>
      </c>
      <c r="Y28" s="25">
        <v>0</v>
      </c>
      <c r="Z28" s="26">
        <v>1</v>
      </c>
      <c r="AA28" s="25">
        <v>0</v>
      </c>
      <c r="AB28" s="26">
        <v>1</v>
      </c>
      <c r="AC28" s="17">
        <f t="shared" si="4"/>
        <v>0</v>
      </c>
      <c r="AD28" s="12">
        <f t="shared" si="5"/>
        <v>0</v>
      </c>
      <c r="AE28" s="12">
        <v>1</v>
      </c>
      <c r="AF28" s="17">
        <v>10</v>
      </c>
      <c r="AG28" s="12">
        <v>1</v>
      </c>
      <c r="AH28" s="17">
        <v>10</v>
      </c>
      <c r="AI28" s="12">
        <v>1</v>
      </c>
      <c r="AJ28" s="17">
        <f t="shared" si="6"/>
        <v>6.03125</v>
      </c>
      <c r="AK28" s="26">
        <v>1</v>
      </c>
      <c r="AL28" s="31">
        <f t="shared" si="7"/>
        <v>16</v>
      </c>
      <c r="AM28" s="12">
        <f t="shared" si="8"/>
        <v>16</v>
      </c>
      <c r="AN28" s="12" t="str">
        <f t="shared" si="9"/>
        <v>Non acquis</v>
      </c>
    </row>
    <row r="29" spans="1:40">
      <c r="A29" s="12">
        <v>20</v>
      </c>
      <c r="B29" s="39">
        <v>1333004547</v>
      </c>
      <c r="C29" s="40" t="s">
        <v>139</v>
      </c>
      <c r="D29" s="40" t="s">
        <v>140</v>
      </c>
      <c r="E29" s="17">
        <v>8.75</v>
      </c>
      <c r="F29" s="12">
        <v>2</v>
      </c>
      <c r="G29" s="17">
        <v>11</v>
      </c>
      <c r="H29" s="12">
        <v>2</v>
      </c>
      <c r="I29" s="17">
        <v>11</v>
      </c>
      <c r="J29" s="12">
        <v>2</v>
      </c>
      <c r="K29" s="17">
        <v>10.25</v>
      </c>
      <c r="L29" s="12">
        <v>2</v>
      </c>
      <c r="M29" s="17">
        <f t="shared" si="0"/>
        <v>10.25</v>
      </c>
      <c r="N29" s="12">
        <f t="shared" si="1"/>
        <v>20</v>
      </c>
      <c r="O29" s="12">
        <v>2</v>
      </c>
      <c r="P29" s="17">
        <v>11.25</v>
      </c>
      <c r="Q29" s="12">
        <v>2</v>
      </c>
      <c r="R29" s="17">
        <v>10</v>
      </c>
      <c r="S29" s="12">
        <v>2</v>
      </c>
      <c r="T29" s="17">
        <v>10.5</v>
      </c>
      <c r="U29" s="12">
        <v>2</v>
      </c>
      <c r="V29" s="39">
        <f t="shared" si="2"/>
        <v>10.75</v>
      </c>
      <c r="W29" s="12">
        <f t="shared" si="3"/>
        <v>5</v>
      </c>
      <c r="X29" s="12">
        <v>2</v>
      </c>
      <c r="Y29" s="25">
        <v>0</v>
      </c>
      <c r="Z29" s="26">
        <v>1</v>
      </c>
      <c r="AA29" s="25">
        <v>0</v>
      </c>
      <c r="AB29" s="26">
        <v>1</v>
      </c>
      <c r="AC29" s="17">
        <f t="shared" si="4"/>
        <v>0</v>
      </c>
      <c r="AD29" s="12">
        <f t="shared" si="5"/>
        <v>0</v>
      </c>
      <c r="AE29" s="12">
        <v>1</v>
      </c>
      <c r="AF29" s="17">
        <v>10.5</v>
      </c>
      <c r="AG29" s="12">
        <v>1</v>
      </c>
      <c r="AH29" s="17">
        <v>10.5</v>
      </c>
      <c r="AI29" s="39"/>
      <c r="AJ29" s="17">
        <f t="shared" si="6"/>
        <v>8.46875</v>
      </c>
      <c r="AK29" s="26">
        <v>1</v>
      </c>
      <c r="AL29" s="31">
        <f t="shared" si="7"/>
        <v>25</v>
      </c>
      <c r="AM29" s="12">
        <f t="shared" si="8"/>
        <v>25</v>
      </c>
      <c r="AN29" s="39" t="str">
        <f t="shared" si="9"/>
        <v>Non acquis</v>
      </c>
    </row>
    <row r="30" spans="1:40">
      <c r="A30" s="12">
        <v>21</v>
      </c>
      <c r="B30" s="9" t="s">
        <v>79</v>
      </c>
      <c r="C30" s="9" t="s">
        <v>80</v>
      </c>
      <c r="D30" s="9" t="s">
        <v>81</v>
      </c>
      <c r="E30" s="17">
        <v>8</v>
      </c>
      <c r="F30" s="12">
        <v>1</v>
      </c>
      <c r="G30" s="17">
        <v>11.25</v>
      </c>
      <c r="H30" s="12">
        <v>1</v>
      </c>
      <c r="I30" s="17">
        <v>10</v>
      </c>
      <c r="J30" s="12">
        <v>1</v>
      </c>
      <c r="K30" s="17">
        <v>12.25</v>
      </c>
      <c r="L30" s="12">
        <v>1</v>
      </c>
      <c r="M30" s="17">
        <f t="shared" si="0"/>
        <v>10.375</v>
      </c>
      <c r="N30" s="12">
        <f t="shared" si="1"/>
        <v>20</v>
      </c>
      <c r="O30" s="12">
        <v>1</v>
      </c>
      <c r="P30" s="17">
        <v>11.75</v>
      </c>
      <c r="Q30" s="12">
        <v>1</v>
      </c>
      <c r="R30" s="17">
        <v>12.5</v>
      </c>
      <c r="S30" s="12">
        <v>1</v>
      </c>
      <c r="T30" s="17">
        <v>14</v>
      </c>
      <c r="U30" s="12">
        <v>1</v>
      </c>
      <c r="V30" s="17">
        <f t="shared" si="2"/>
        <v>12.5</v>
      </c>
      <c r="W30" s="12">
        <f t="shared" si="3"/>
        <v>5</v>
      </c>
      <c r="X30" s="12">
        <v>1</v>
      </c>
      <c r="Y30" s="17">
        <v>0.5</v>
      </c>
      <c r="Z30" s="12">
        <v>1</v>
      </c>
      <c r="AA30" s="17">
        <v>6.75</v>
      </c>
      <c r="AB30" s="12">
        <v>1</v>
      </c>
      <c r="AC30" s="17">
        <f t="shared" si="4"/>
        <v>4.666666666666667</v>
      </c>
      <c r="AD30" s="12">
        <f t="shared" si="5"/>
        <v>0</v>
      </c>
      <c r="AE30" s="12">
        <v>1</v>
      </c>
      <c r="AF30" s="17">
        <v>15</v>
      </c>
      <c r="AG30" s="12">
        <v>1</v>
      </c>
      <c r="AH30" s="17">
        <v>15</v>
      </c>
      <c r="AI30" s="12">
        <v>1</v>
      </c>
      <c r="AJ30" s="17">
        <f t="shared" si="6"/>
        <v>10.125</v>
      </c>
      <c r="AK30" s="12">
        <v>1</v>
      </c>
      <c r="AL30" s="31">
        <f t="shared" si="7"/>
        <v>26</v>
      </c>
      <c r="AM30" s="12">
        <f t="shared" si="8"/>
        <v>30</v>
      </c>
      <c r="AN30" s="12" t="str">
        <f t="shared" si="9"/>
        <v>Acquis</v>
      </c>
    </row>
    <row r="31" spans="1:40">
      <c r="A31" s="12">
        <v>22</v>
      </c>
      <c r="B31" s="9" t="s">
        <v>82</v>
      </c>
      <c r="C31" s="9" t="s">
        <v>83</v>
      </c>
      <c r="D31" s="9" t="s">
        <v>84</v>
      </c>
      <c r="E31" s="25">
        <v>0</v>
      </c>
      <c r="F31" s="26">
        <v>1</v>
      </c>
      <c r="G31" s="17">
        <v>10.25</v>
      </c>
      <c r="H31" s="12">
        <v>2</v>
      </c>
      <c r="I31" s="25">
        <v>0</v>
      </c>
      <c r="J31" s="26">
        <v>1</v>
      </c>
      <c r="K31" s="17">
        <v>10.75</v>
      </c>
      <c r="L31" s="12">
        <v>1</v>
      </c>
      <c r="M31" s="17">
        <f t="shared" si="0"/>
        <v>5.25</v>
      </c>
      <c r="N31" s="12">
        <f t="shared" si="1"/>
        <v>10</v>
      </c>
      <c r="O31" s="12">
        <v>1</v>
      </c>
      <c r="P31" s="17">
        <v>11.25</v>
      </c>
      <c r="Q31" s="12">
        <v>2</v>
      </c>
      <c r="R31" s="17">
        <v>10</v>
      </c>
      <c r="S31" s="12">
        <v>1</v>
      </c>
      <c r="T31" s="17">
        <v>11.25</v>
      </c>
      <c r="U31" s="12">
        <v>1</v>
      </c>
      <c r="V31" s="17">
        <f t="shared" si="2"/>
        <v>10.9375</v>
      </c>
      <c r="W31" s="12">
        <f t="shared" si="3"/>
        <v>5</v>
      </c>
      <c r="X31" s="12">
        <v>1</v>
      </c>
      <c r="Y31" s="25">
        <v>0</v>
      </c>
      <c r="Z31" s="26">
        <v>1</v>
      </c>
      <c r="AA31" s="17">
        <v>10</v>
      </c>
      <c r="AB31" s="12">
        <v>1</v>
      </c>
      <c r="AC31" s="17">
        <f t="shared" si="4"/>
        <v>6.666666666666667</v>
      </c>
      <c r="AD31" s="12">
        <f t="shared" si="5"/>
        <v>2</v>
      </c>
      <c r="AE31" s="12">
        <v>1</v>
      </c>
      <c r="AF31" s="17">
        <v>11.5</v>
      </c>
      <c r="AG31" s="12">
        <v>1</v>
      </c>
      <c r="AH31" s="17">
        <v>11.5</v>
      </c>
      <c r="AI31" s="12">
        <v>1</v>
      </c>
      <c r="AJ31" s="17">
        <f t="shared" si="6"/>
        <v>7.328125</v>
      </c>
      <c r="AK31" s="26">
        <v>1</v>
      </c>
      <c r="AL31" s="31">
        <f t="shared" si="7"/>
        <v>18</v>
      </c>
      <c r="AM31" s="12">
        <f t="shared" si="8"/>
        <v>18</v>
      </c>
      <c r="AN31" s="12" t="str">
        <f t="shared" si="9"/>
        <v>Non acquis</v>
      </c>
    </row>
    <row r="32" spans="1:40">
      <c r="A32" s="12">
        <v>23</v>
      </c>
      <c r="B32" s="9" t="s">
        <v>85</v>
      </c>
      <c r="C32" s="9" t="s">
        <v>86</v>
      </c>
      <c r="D32" s="9" t="s">
        <v>87</v>
      </c>
      <c r="E32" s="25">
        <v>0</v>
      </c>
      <c r="F32" s="26">
        <v>1</v>
      </c>
      <c r="G32" s="17">
        <v>11</v>
      </c>
      <c r="H32" s="12">
        <v>1</v>
      </c>
      <c r="I32" s="25">
        <v>0</v>
      </c>
      <c r="J32" s="26">
        <v>1</v>
      </c>
      <c r="K32" s="17">
        <v>12</v>
      </c>
      <c r="L32" s="12">
        <v>1</v>
      </c>
      <c r="M32" s="17">
        <f t="shared" si="0"/>
        <v>5.75</v>
      </c>
      <c r="N32" s="12">
        <f t="shared" si="1"/>
        <v>10</v>
      </c>
      <c r="O32" s="12">
        <v>1</v>
      </c>
      <c r="P32" s="17">
        <v>10.25</v>
      </c>
      <c r="Q32" s="12">
        <v>1</v>
      </c>
      <c r="R32" s="17">
        <v>12.5</v>
      </c>
      <c r="S32" s="12">
        <v>1</v>
      </c>
      <c r="T32" s="17">
        <v>7</v>
      </c>
      <c r="U32" s="12">
        <v>1</v>
      </c>
      <c r="V32" s="17">
        <f t="shared" si="2"/>
        <v>10</v>
      </c>
      <c r="W32" s="12">
        <f t="shared" si="3"/>
        <v>5</v>
      </c>
      <c r="X32" s="12">
        <v>1</v>
      </c>
      <c r="Y32" s="25">
        <v>0</v>
      </c>
      <c r="Z32" s="26">
        <v>1</v>
      </c>
      <c r="AA32" s="17">
        <v>10.25</v>
      </c>
      <c r="AB32" s="12">
        <v>1</v>
      </c>
      <c r="AC32" s="17">
        <f t="shared" si="4"/>
        <v>6.833333333333333</v>
      </c>
      <c r="AD32" s="12">
        <f t="shared" si="5"/>
        <v>2</v>
      </c>
      <c r="AE32" s="12">
        <v>1</v>
      </c>
      <c r="AF32" s="17">
        <v>10</v>
      </c>
      <c r="AG32" s="12">
        <v>1</v>
      </c>
      <c r="AH32" s="17">
        <v>10</v>
      </c>
      <c r="AI32" s="12">
        <v>1</v>
      </c>
      <c r="AJ32" s="17">
        <f t="shared" si="6"/>
        <v>7.28125</v>
      </c>
      <c r="AK32" s="26">
        <v>1</v>
      </c>
      <c r="AL32" s="31">
        <f t="shared" si="7"/>
        <v>18</v>
      </c>
      <c r="AM32" s="12">
        <f t="shared" si="8"/>
        <v>18</v>
      </c>
      <c r="AN32" s="12" t="str">
        <f t="shared" si="9"/>
        <v>Non acquis</v>
      </c>
    </row>
    <row r="33" spans="1:40">
      <c r="A33" s="12">
        <v>24</v>
      </c>
      <c r="B33" s="9" t="s">
        <v>88</v>
      </c>
      <c r="C33" s="9" t="s">
        <v>89</v>
      </c>
      <c r="D33" s="9" t="s">
        <v>52</v>
      </c>
      <c r="E33" s="17">
        <v>6</v>
      </c>
      <c r="F33" s="12">
        <v>1</v>
      </c>
      <c r="G33" s="17">
        <v>10.5</v>
      </c>
      <c r="H33" s="12">
        <v>2</v>
      </c>
      <c r="I33" s="17">
        <v>10.5</v>
      </c>
      <c r="J33" s="12">
        <v>2</v>
      </c>
      <c r="K33" s="17">
        <v>12.5</v>
      </c>
      <c r="L33" s="12">
        <v>1</v>
      </c>
      <c r="M33" s="17">
        <f t="shared" si="0"/>
        <v>9.875</v>
      </c>
      <c r="N33" s="12">
        <f t="shared" si="1"/>
        <v>15</v>
      </c>
      <c r="O33" s="12">
        <v>2</v>
      </c>
      <c r="P33" s="17">
        <v>9.5</v>
      </c>
      <c r="Q33" s="12">
        <v>2</v>
      </c>
      <c r="R33" s="17">
        <v>16</v>
      </c>
      <c r="S33" s="12">
        <v>1</v>
      </c>
      <c r="T33" s="17">
        <v>15</v>
      </c>
      <c r="U33" s="12">
        <v>1</v>
      </c>
      <c r="V33" s="17">
        <f t="shared" si="2"/>
        <v>12.5</v>
      </c>
      <c r="W33" s="12">
        <f t="shared" si="3"/>
        <v>5</v>
      </c>
      <c r="X33" s="12">
        <v>2</v>
      </c>
      <c r="Y33" s="17">
        <v>6</v>
      </c>
      <c r="Z33" s="12">
        <v>1</v>
      </c>
      <c r="AA33" s="17">
        <v>9.5</v>
      </c>
      <c r="AB33" s="12">
        <v>1</v>
      </c>
      <c r="AC33" s="17">
        <f t="shared" si="4"/>
        <v>8.3333333333333339</v>
      </c>
      <c r="AD33" s="12">
        <f t="shared" si="5"/>
        <v>0</v>
      </c>
      <c r="AE33" s="12">
        <v>1</v>
      </c>
      <c r="AF33" s="17">
        <v>13</v>
      </c>
      <c r="AG33" s="12">
        <v>1</v>
      </c>
      <c r="AH33" s="17">
        <v>13</v>
      </c>
      <c r="AI33" s="12">
        <v>1</v>
      </c>
      <c r="AJ33" s="17">
        <f t="shared" si="6"/>
        <v>10.4375</v>
      </c>
      <c r="AK33" s="12">
        <v>2</v>
      </c>
      <c r="AL33" s="31">
        <f t="shared" si="7"/>
        <v>21</v>
      </c>
      <c r="AM33" s="12">
        <f t="shared" si="8"/>
        <v>30</v>
      </c>
      <c r="AN33" s="12" t="str">
        <f t="shared" si="9"/>
        <v>Acquis</v>
      </c>
    </row>
    <row r="34" spans="1:40">
      <c r="A34" s="12">
        <v>25</v>
      </c>
      <c r="B34" s="9" t="s">
        <v>90</v>
      </c>
      <c r="C34" s="9" t="s">
        <v>91</v>
      </c>
      <c r="D34" s="9" t="s">
        <v>92</v>
      </c>
      <c r="E34" s="25">
        <v>0</v>
      </c>
      <c r="F34" s="26">
        <v>1</v>
      </c>
      <c r="G34" s="17">
        <v>10.29</v>
      </c>
      <c r="H34" s="12">
        <v>1</v>
      </c>
      <c r="I34" s="17">
        <v>10</v>
      </c>
      <c r="J34" s="12">
        <v>1</v>
      </c>
      <c r="K34" s="17">
        <v>12.25</v>
      </c>
      <c r="L34" s="12">
        <v>2</v>
      </c>
      <c r="M34" s="17">
        <f t="shared" si="0"/>
        <v>8.1349999999999998</v>
      </c>
      <c r="N34" s="12">
        <f t="shared" si="1"/>
        <v>15</v>
      </c>
      <c r="O34" s="12">
        <v>1</v>
      </c>
      <c r="P34" s="25">
        <v>0</v>
      </c>
      <c r="Q34" s="26">
        <v>1</v>
      </c>
      <c r="R34" s="17">
        <v>13</v>
      </c>
      <c r="S34" s="12">
        <v>1</v>
      </c>
      <c r="T34" s="17">
        <v>10</v>
      </c>
      <c r="U34" s="12">
        <v>1</v>
      </c>
      <c r="V34" s="17">
        <f t="shared" si="2"/>
        <v>5.75</v>
      </c>
      <c r="W34" s="12">
        <f t="shared" si="3"/>
        <v>3</v>
      </c>
      <c r="X34" s="12">
        <v>1</v>
      </c>
      <c r="Y34" s="25">
        <v>10</v>
      </c>
      <c r="Z34" s="26">
        <v>1</v>
      </c>
      <c r="AA34" s="17">
        <v>11.75</v>
      </c>
      <c r="AB34" s="12">
        <v>1</v>
      </c>
      <c r="AC34" s="17">
        <f t="shared" si="4"/>
        <v>11.166666666666666</v>
      </c>
      <c r="AD34" s="12">
        <f t="shared" si="5"/>
        <v>4</v>
      </c>
      <c r="AE34" s="12">
        <v>1</v>
      </c>
      <c r="AF34" s="17">
        <v>16.5</v>
      </c>
      <c r="AG34" s="12">
        <v>1</v>
      </c>
      <c r="AH34" s="17">
        <v>16.5</v>
      </c>
      <c r="AI34" s="12">
        <v>1</v>
      </c>
      <c r="AJ34" s="17">
        <f t="shared" si="6"/>
        <v>8.629999999999999</v>
      </c>
      <c r="AK34" s="26">
        <v>1</v>
      </c>
      <c r="AL34" s="31">
        <f t="shared" si="7"/>
        <v>23</v>
      </c>
      <c r="AM34" s="12">
        <f t="shared" si="8"/>
        <v>23</v>
      </c>
      <c r="AN34" s="12" t="str">
        <f t="shared" si="9"/>
        <v>Non acquis</v>
      </c>
    </row>
    <row r="35" spans="1:40">
      <c r="A35" s="12">
        <v>26</v>
      </c>
      <c r="B35" s="9" t="s">
        <v>93</v>
      </c>
      <c r="C35" s="9" t="s">
        <v>94</v>
      </c>
      <c r="D35" s="9" t="s">
        <v>95</v>
      </c>
      <c r="E35" s="25">
        <v>0.5</v>
      </c>
      <c r="F35" s="26">
        <v>1</v>
      </c>
      <c r="G35" s="25">
        <v>0</v>
      </c>
      <c r="H35" s="26">
        <v>1</v>
      </c>
      <c r="I35" s="17">
        <v>10.5</v>
      </c>
      <c r="J35" s="12">
        <v>1</v>
      </c>
      <c r="K35" s="17">
        <v>10</v>
      </c>
      <c r="L35" s="12">
        <v>1</v>
      </c>
      <c r="M35" s="17">
        <f t="shared" si="0"/>
        <v>5.25</v>
      </c>
      <c r="N35" s="12">
        <f t="shared" si="1"/>
        <v>10</v>
      </c>
      <c r="O35" s="12">
        <v>1</v>
      </c>
      <c r="P35" s="17">
        <v>10.25</v>
      </c>
      <c r="Q35" s="12">
        <v>1</v>
      </c>
      <c r="R35" s="17">
        <v>13.5</v>
      </c>
      <c r="S35" s="12">
        <v>1</v>
      </c>
      <c r="T35" s="17">
        <v>13</v>
      </c>
      <c r="U35" s="12">
        <v>1</v>
      </c>
      <c r="V35" s="17">
        <f t="shared" si="2"/>
        <v>11.75</v>
      </c>
      <c r="W35" s="12">
        <f t="shared" si="3"/>
        <v>5</v>
      </c>
      <c r="X35" s="12">
        <v>1</v>
      </c>
      <c r="Y35" s="25">
        <v>11</v>
      </c>
      <c r="Z35" s="26">
        <v>1</v>
      </c>
      <c r="AA35" s="25">
        <v>8</v>
      </c>
      <c r="AB35" s="26">
        <v>1</v>
      </c>
      <c r="AC35" s="17">
        <f t="shared" si="4"/>
        <v>9</v>
      </c>
      <c r="AD35" s="12">
        <f t="shared" si="5"/>
        <v>2</v>
      </c>
      <c r="AE35" s="12">
        <v>1</v>
      </c>
      <c r="AF35" s="17">
        <v>16</v>
      </c>
      <c r="AG35" s="12">
        <v>1</v>
      </c>
      <c r="AH35" s="17">
        <v>16</v>
      </c>
      <c r="AI35" s="12">
        <v>1</v>
      </c>
      <c r="AJ35" s="17">
        <f t="shared" si="6"/>
        <v>8.25</v>
      </c>
      <c r="AK35" s="26">
        <v>1</v>
      </c>
      <c r="AL35" s="31">
        <f t="shared" si="7"/>
        <v>18</v>
      </c>
      <c r="AM35" s="12">
        <f t="shared" si="8"/>
        <v>18</v>
      </c>
      <c r="AN35" s="12" t="str">
        <f t="shared" si="9"/>
        <v>Non acquis</v>
      </c>
    </row>
    <row r="36" spans="1:40">
      <c r="A36" s="12">
        <v>27</v>
      </c>
      <c r="B36" s="9" t="s">
        <v>96</v>
      </c>
      <c r="C36" s="9" t="s">
        <v>97</v>
      </c>
      <c r="D36" s="9" t="s">
        <v>98</v>
      </c>
      <c r="E36" s="17">
        <v>10</v>
      </c>
      <c r="F36" s="12">
        <v>1</v>
      </c>
      <c r="G36" s="17">
        <v>10</v>
      </c>
      <c r="H36" s="12">
        <v>2</v>
      </c>
      <c r="I36" s="17">
        <v>10</v>
      </c>
      <c r="J36" s="12">
        <v>2</v>
      </c>
      <c r="K36" s="25">
        <v>0</v>
      </c>
      <c r="L36" s="26">
        <v>1</v>
      </c>
      <c r="M36" s="17">
        <f t="shared" si="0"/>
        <v>7.5</v>
      </c>
      <c r="N36" s="12">
        <f t="shared" si="1"/>
        <v>15</v>
      </c>
      <c r="O36" s="12">
        <v>1</v>
      </c>
      <c r="P36" s="25">
        <v>0</v>
      </c>
      <c r="Q36" s="26">
        <v>1</v>
      </c>
      <c r="R36" s="17">
        <v>10.5</v>
      </c>
      <c r="S36" s="12">
        <v>1</v>
      </c>
      <c r="T36" s="17">
        <v>10</v>
      </c>
      <c r="U36" s="12">
        <v>1</v>
      </c>
      <c r="V36" s="17">
        <f t="shared" si="2"/>
        <v>5.125</v>
      </c>
      <c r="W36" s="12">
        <f t="shared" si="3"/>
        <v>3</v>
      </c>
      <c r="X36" s="12">
        <v>1</v>
      </c>
      <c r="Y36" s="25">
        <v>10</v>
      </c>
      <c r="Z36" s="26">
        <v>1</v>
      </c>
      <c r="AA36" s="17">
        <v>11</v>
      </c>
      <c r="AB36" s="12">
        <v>1</v>
      </c>
      <c r="AC36" s="17">
        <f t="shared" si="4"/>
        <v>10.666666666666666</v>
      </c>
      <c r="AD36" s="12">
        <f t="shared" si="5"/>
        <v>4</v>
      </c>
      <c r="AE36" s="12">
        <v>1</v>
      </c>
      <c r="AF36" s="17">
        <v>18</v>
      </c>
      <c r="AG36" s="12">
        <v>1</v>
      </c>
      <c r="AH36" s="17">
        <v>18</v>
      </c>
      <c r="AI36" s="12">
        <v>1</v>
      </c>
      <c r="AJ36" s="17">
        <f t="shared" si="6"/>
        <v>8.15625</v>
      </c>
      <c r="AK36" s="26">
        <v>1</v>
      </c>
      <c r="AL36" s="31">
        <f t="shared" si="7"/>
        <v>23</v>
      </c>
      <c r="AM36" s="12">
        <f t="shared" si="8"/>
        <v>23</v>
      </c>
      <c r="AN36" s="12" t="str">
        <f t="shared" si="9"/>
        <v>Non acquis</v>
      </c>
    </row>
    <row r="37" spans="1:40">
      <c r="A37" s="12">
        <v>28</v>
      </c>
      <c r="B37" s="9" t="s">
        <v>99</v>
      </c>
      <c r="C37" s="9" t="s">
        <v>100</v>
      </c>
      <c r="D37" s="9" t="s">
        <v>101</v>
      </c>
      <c r="E37" s="17">
        <v>11.5</v>
      </c>
      <c r="F37" s="12">
        <v>1</v>
      </c>
      <c r="G37" s="17">
        <v>11.5</v>
      </c>
      <c r="H37" s="12">
        <v>1</v>
      </c>
      <c r="I37" s="17">
        <v>10.5</v>
      </c>
      <c r="J37" s="12">
        <v>2</v>
      </c>
      <c r="K37" s="17">
        <v>10.5</v>
      </c>
      <c r="L37" s="12">
        <v>2</v>
      </c>
      <c r="M37" s="17">
        <f t="shared" si="0"/>
        <v>11</v>
      </c>
      <c r="N37" s="12">
        <f t="shared" si="1"/>
        <v>20</v>
      </c>
      <c r="O37" s="12">
        <v>2</v>
      </c>
      <c r="P37" s="17">
        <v>7.75</v>
      </c>
      <c r="Q37" s="12">
        <v>1</v>
      </c>
      <c r="R37" s="17">
        <v>11</v>
      </c>
      <c r="S37" s="12">
        <v>1</v>
      </c>
      <c r="T37" s="17">
        <v>10</v>
      </c>
      <c r="U37" s="12">
        <v>1</v>
      </c>
      <c r="V37" s="17">
        <f t="shared" si="2"/>
        <v>9.125</v>
      </c>
      <c r="W37" s="12">
        <f t="shared" si="3"/>
        <v>3</v>
      </c>
      <c r="X37" s="12">
        <v>1</v>
      </c>
      <c r="Y37" s="17">
        <v>3.5</v>
      </c>
      <c r="Z37" s="12">
        <v>1</v>
      </c>
      <c r="AA37" s="17">
        <v>9</v>
      </c>
      <c r="AB37" s="12">
        <v>2</v>
      </c>
      <c r="AC37" s="17">
        <f t="shared" si="4"/>
        <v>7.166666666666667</v>
      </c>
      <c r="AD37" s="12">
        <f t="shared" si="5"/>
        <v>0</v>
      </c>
      <c r="AE37" s="12">
        <v>2</v>
      </c>
      <c r="AF37" s="17">
        <v>18</v>
      </c>
      <c r="AG37" s="12">
        <v>1</v>
      </c>
      <c r="AH37" s="17">
        <v>18</v>
      </c>
      <c r="AI37" s="12">
        <v>1</v>
      </c>
      <c r="AJ37" s="17">
        <f t="shared" si="6"/>
        <v>10.25</v>
      </c>
      <c r="AK37" s="12">
        <v>2</v>
      </c>
      <c r="AL37" s="31">
        <f t="shared" si="7"/>
        <v>24</v>
      </c>
      <c r="AM37" s="12">
        <f t="shared" si="8"/>
        <v>30</v>
      </c>
      <c r="AN37" s="12" t="str">
        <f t="shared" si="9"/>
        <v>Acquis</v>
      </c>
    </row>
    <row r="38" spans="1:40">
      <c r="A38" s="12">
        <v>29</v>
      </c>
      <c r="B38" s="9" t="s">
        <v>102</v>
      </c>
      <c r="C38" s="9" t="s">
        <v>103</v>
      </c>
      <c r="D38" s="9" t="s">
        <v>104</v>
      </c>
      <c r="E38" s="17">
        <v>10.5</v>
      </c>
      <c r="F38" s="12">
        <v>1</v>
      </c>
      <c r="G38" s="17">
        <v>11</v>
      </c>
      <c r="H38" s="12">
        <v>2</v>
      </c>
      <c r="I38" s="17">
        <v>13.5</v>
      </c>
      <c r="J38" s="12">
        <v>1</v>
      </c>
      <c r="K38" s="17">
        <v>6.25</v>
      </c>
      <c r="L38" s="12">
        <v>1</v>
      </c>
      <c r="M38" s="17">
        <f t="shared" si="0"/>
        <v>10.3125</v>
      </c>
      <c r="N38" s="12">
        <f t="shared" si="1"/>
        <v>20</v>
      </c>
      <c r="O38" s="12">
        <v>2</v>
      </c>
      <c r="P38" s="25">
        <v>0</v>
      </c>
      <c r="Q38" s="26">
        <v>1</v>
      </c>
      <c r="R38" s="25">
        <v>0</v>
      </c>
      <c r="S38" s="26">
        <v>1</v>
      </c>
      <c r="T38" s="25">
        <v>0</v>
      </c>
      <c r="U38" s="26">
        <v>1</v>
      </c>
      <c r="V38" s="17">
        <f t="shared" si="2"/>
        <v>0</v>
      </c>
      <c r="W38" s="12">
        <f t="shared" si="3"/>
        <v>0</v>
      </c>
      <c r="X38" s="12">
        <v>1</v>
      </c>
      <c r="Y38" s="25">
        <v>0</v>
      </c>
      <c r="Z38" s="26">
        <v>1</v>
      </c>
      <c r="AA38" s="17">
        <v>11</v>
      </c>
      <c r="AB38" s="12">
        <v>2</v>
      </c>
      <c r="AC38" s="17">
        <f t="shared" si="4"/>
        <v>7.333333333333333</v>
      </c>
      <c r="AD38" s="12">
        <f t="shared" si="5"/>
        <v>2</v>
      </c>
      <c r="AE38" s="12">
        <v>1</v>
      </c>
      <c r="AF38" s="17">
        <v>12.5</v>
      </c>
      <c r="AG38" s="12">
        <v>1</v>
      </c>
      <c r="AH38" s="17">
        <v>12.5</v>
      </c>
      <c r="AI38" s="12">
        <v>1</v>
      </c>
      <c r="AJ38" s="17">
        <f t="shared" si="6"/>
        <v>7.3125</v>
      </c>
      <c r="AK38" s="26">
        <v>1</v>
      </c>
      <c r="AL38" s="31">
        <f t="shared" si="7"/>
        <v>23</v>
      </c>
      <c r="AM38" s="12">
        <f t="shared" si="8"/>
        <v>23</v>
      </c>
      <c r="AN38" s="12" t="str">
        <f t="shared" si="9"/>
        <v>Non acquis</v>
      </c>
    </row>
    <row r="39" spans="1:40">
      <c r="A39" s="12">
        <v>30</v>
      </c>
      <c r="B39" s="22" t="s">
        <v>119</v>
      </c>
      <c r="C39" s="9" t="s">
        <v>120</v>
      </c>
      <c r="D39" s="9" t="s">
        <v>64</v>
      </c>
      <c r="E39" s="17">
        <v>13.25</v>
      </c>
      <c r="F39" s="12">
        <v>2</v>
      </c>
      <c r="G39" s="17">
        <v>9.25</v>
      </c>
      <c r="H39" s="12">
        <v>2</v>
      </c>
      <c r="I39" s="17">
        <v>8.1300000000000008</v>
      </c>
      <c r="J39" s="12">
        <v>2</v>
      </c>
      <c r="K39" s="17">
        <v>11.5</v>
      </c>
      <c r="L39" s="12">
        <v>2</v>
      </c>
      <c r="M39" s="17">
        <f t="shared" si="0"/>
        <v>10.532500000000001</v>
      </c>
      <c r="N39" s="12">
        <f t="shared" si="1"/>
        <v>20</v>
      </c>
      <c r="O39" s="12">
        <v>2</v>
      </c>
      <c r="P39" s="17">
        <v>9.25</v>
      </c>
      <c r="Q39" s="12">
        <v>2</v>
      </c>
      <c r="R39" s="17">
        <v>11</v>
      </c>
      <c r="S39" s="12">
        <v>2</v>
      </c>
      <c r="T39" s="17">
        <v>13</v>
      </c>
      <c r="U39" s="12">
        <v>2</v>
      </c>
      <c r="V39" s="17">
        <f t="shared" si="2"/>
        <v>10.625</v>
      </c>
      <c r="W39" s="12">
        <f t="shared" si="3"/>
        <v>5</v>
      </c>
      <c r="X39" s="12">
        <v>2</v>
      </c>
      <c r="Y39" s="17">
        <v>10</v>
      </c>
      <c r="Z39" s="12">
        <v>2</v>
      </c>
      <c r="AA39" s="17">
        <v>5</v>
      </c>
      <c r="AB39" s="12">
        <v>2</v>
      </c>
      <c r="AC39" s="17">
        <f t="shared" si="4"/>
        <v>6.666666666666667</v>
      </c>
      <c r="AD39" s="12">
        <f t="shared" si="5"/>
        <v>2</v>
      </c>
      <c r="AE39" s="12">
        <v>1</v>
      </c>
      <c r="AF39" s="17">
        <v>18</v>
      </c>
      <c r="AG39" s="12">
        <v>1</v>
      </c>
      <c r="AH39" s="17">
        <v>18</v>
      </c>
      <c r="AI39" s="12">
        <v>1</v>
      </c>
      <c r="AJ39" s="17">
        <f t="shared" si="6"/>
        <v>10.297499999999999</v>
      </c>
      <c r="AK39" s="12">
        <v>2</v>
      </c>
      <c r="AL39" s="31">
        <f t="shared" si="7"/>
        <v>28</v>
      </c>
      <c r="AM39" s="12">
        <f t="shared" si="8"/>
        <v>30</v>
      </c>
      <c r="AN39" s="12" t="str">
        <f t="shared" si="9"/>
        <v>Acquis</v>
      </c>
    </row>
    <row r="40" spans="1:40">
      <c r="A40" s="12">
        <v>31</v>
      </c>
      <c r="B40" s="9" t="s">
        <v>105</v>
      </c>
      <c r="C40" s="9" t="s">
        <v>106</v>
      </c>
      <c r="D40" s="9" t="s">
        <v>107</v>
      </c>
      <c r="E40" s="17">
        <v>10.5</v>
      </c>
      <c r="F40" s="12">
        <v>1</v>
      </c>
      <c r="G40" s="17">
        <v>11.75</v>
      </c>
      <c r="H40" s="12">
        <v>1</v>
      </c>
      <c r="I40" s="25">
        <v>0</v>
      </c>
      <c r="J40" s="26">
        <v>1</v>
      </c>
      <c r="K40" s="25">
        <v>0</v>
      </c>
      <c r="L40" s="26">
        <v>1</v>
      </c>
      <c r="M40" s="17">
        <f t="shared" si="0"/>
        <v>5.5625</v>
      </c>
      <c r="N40" s="12">
        <f t="shared" si="1"/>
        <v>10</v>
      </c>
      <c r="O40" s="12">
        <v>1</v>
      </c>
      <c r="P40" s="17">
        <v>8.5</v>
      </c>
      <c r="Q40" s="12">
        <v>1</v>
      </c>
      <c r="R40" s="17">
        <v>12.5</v>
      </c>
      <c r="S40" s="12">
        <v>1</v>
      </c>
      <c r="T40" s="17">
        <v>10.5</v>
      </c>
      <c r="U40" s="12">
        <v>1</v>
      </c>
      <c r="V40" s="17">
        <f t="shared" si="2"/>
        <v>10</v>
      </c>
      <c r="W40" s="12">
        <f t="shared" si="3"/>
        <v>5</v>
      </c>
      <c r="X40" s="12">
        <v>1</v>
      </c>
      <c r="Y40" s="25">
        <v>0</v>
      </c>
      <c r="Z40" s="26">
        <v>1</v>
      </c>
      <c r="AA40" s="17">
        <v>12.5</v>
      </c>
      <c r="AB40" s="12">
        <v>1</v>
      </c>
      <c r="AC40" s="17">
        <f t="shared" si="4"/>
        <v>8.3333333333333339</v>
      </c>
      <c r="AD40" s="12">
        <f t="shared" si="5"/>
        <v>2</v>
      </c>
      <c r="AE40" s="12">
        <v>1</v>
      </c>
      <c r="AF40" s="17">
        <v>15</v>
      </c>
      <c r="AG40" s="12">
        <v>1</v>
      </c>
      <c r="AH40" s="17">
        <v>15</v>
      </c>
      <c r="AI40" s="12">
        <v>1</v>
      </c>
      <c r="AJ40" s="17">
        <f t="shared" si="6"/>
        <v>7.78125</v>
      </c>
      <c r="AK40" s="26">
        <v>1</v>
      </c>
      <c r="AL40" s="31">
        <f t="shared" si="7"/>
        <v>18</v>
      </c>
      <c r="AM40" s="12">
        <f t="shared" si="8"/>
        <v>18</v>
      </c>
      <c r="AN40" s="12" t="str">
        <f t="shared" si="9"/>
        <v>Non acquis</v>
      </c>
    </row>
    <row r="41" spans="1:40">
      <c r="A41" s="12">
        <v>32</v>
      </c>
      <c r="B41" s="22" t="s">
        <v>121</v>
      </c>
      <c r="C41" s="9" t="s">
        <v>122</v>
      </c>
      <c r="D41" s="9" t="s">
        <v>123</v>
      </c>
      <c r="E41" s="17">
        <v>10</v>
      </c>
      <c r="F41" s="12">
        <v>2</v>
      </c>
      <c r="G41" s="12">
        <v>10</v>
      </c>
      <c r="H41" s="12">
        <v>2</v>
      </c>
      <c r="I41" s="25">
        <v>14</v>
      </c>
      <c r="J41" s="26">
        <v>1</v>
      </c>
      <c r="K41" s="25">
        <v>7</v>
      </c>
      <c r="L41" s="26">
        <v>1</v>
      </c>
      <c r="M41" s="17">
        <f t="shared" si="0"/>
        <v>10.25</v>
      </c>
      <c r="N41" s="12">
        <f t="shared" si="1"/>
        <v>20</v>
      </c>
      <c r="O41" s="12">
        <v>1</v>
      </c>
      <c r="P41" s="25">
        <v>5</v>
      </c>
      <c r="Q41" s="26">
        <v>1</v>
      </c>
      <c r="R41" s="17">
        <v>12</v>
      </c>
      <c r="S41" s="12">
        <v>2</v>
      </c>
      <c r="T41" s="17">
        <v>10</v>
      </c>
      <c r="U41" s="12">
        <v>2</v>
      </c>
      <c r="V41" s="17">
        <f t="shared" si="2"/>
        <v>8</v>
      </c>
      <c r="W41" s="12">
        <f t="shared" si="3"/>
        <v>3</v>
      </c>
      <c r="X41" s="12">
        <v>1</v>
      </c>
      <c r="Y41" s="25">
        <v>10</v>
      </c>
      <c r="Z41" s="26">
        <v>1</v>
      </c>
      <c r="AA41" s="17">
        <v>12</v>
      </c>
      <c r="AB41" s="12">
        <v>2</v>
      </c>
      <c r="AC41" s="17">
        <f t="shared" si="4"/>
        <v>11.333333333333334</v>
      </c>
      <c r="AD41" s="12">
        <f t="shared" si="5"/>
        <v>4</v>
      </c>
      <c r="AE41" s="12">
        <v>1</v>
      </c>
      <c r="AF41" s="17">
        <v>13.5</v>
      </c>
      <c r="AG41" s="12">
        <v>1</v>
      </c>
      <c r="AH41" s="17">
        <v>13.5</v>
      </c>
      <c r="AI41" s="12">
        <v>1</v>
      </c>
      <c r="AJ41" s="17">
        <f t="shared" si="6"/>
        <v>10.09375</v>
      </c>
      <c r="AK41" s="26">
        <v>1</v>
      </c>
      <c r="AL41" s="31">
        <f t="shared" si="7"/>
        <v>28</v>
      </c>
      <c r="AM41" s="12">
        <f t="shared" si="8"/>
        <v>30</v>
      </c>
      <c r="AN41" s="12" t="str">
        <f t="shared" si="9"/>
        <v>Acquis</v>
      </c>
    </row>
  </sheetData>
  <sortState ref="A10:AN41">
    <sortCondition ref="C10:C41"/>
  </sortState>
  <mergeCells count="42">
    <mergeCell ref="A4:D4"/>
    <mergeCell ref="N5:U5"/>
    <mergeCell ref="A6:B6"/>
    <mergeCell ref="E6:O6"/>
    <mergeCell ref="P6:X6"/>
    <mergeCell ref="P2:X3"/>
    <mergeCell ref="AM6:AM9"/>
    <mergeCell ref="Z8:Z9"/>
    <mergeCell ref="AB8:AB9"/>
    <mergeCell ref="AC8:AC9"/>
    <mergeCell ref="AD8:AD9"/>
    <mergeCell ref="AE8:AE9"/>
    <mergeCell ref="AG8:AG9"/>
    <mergeCell ref="AH8:AH9"/>
    <mergeCell ref="AI8:AI9"/>
    <mergeCell ref="Q8:Q9"/>
    <mergeCell ref="S8:S9"/>
    <mergeCell ref="U8:U9"/>
    <mergeCell ref="V8:V9"/>
    <mergeCell ref="W8:W9"/>
    <mergeCell ref="X8:X9"/>
    <mergeCell ref="O8:O9"/>
    <mergeCell ref="AN6:AN9"/>
    <mergeCell ref="A7:A9"/>
    <mergeCell ref="B7:B9"/>
    <mergeCell ref="C7:C9"/>
    <mergeCell ref="D7:D9"/>
    <mergeCell ref="E7:O7"/>
    <mergeCell ref="P7:X7"/>
    <mergeCell ref="Y7:AE7"/>
    <mergeCell ref="AF7:AI7"/>
    <mergeCell ref="F8:F9"/>
    <mergeCell ref="Y6:AE6"/>
    <mergeCell ref="AF6:AI6"/>
    <mergeCell ref="AJ6:AJ9"/>
    <mergeCell ref="AK6:AK9"/>
    <mergeCell ref="AL6:AL9"/>
    <mergeCell ref="H8:H9"/>
    <mergeCell ref="J8:J9"/>
    <mergeCell ref="L8:L9"/>
    <mergeCell ref="M8:M9"/>
    <mergeCell ref="N8:N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topLeftCell="A13" workbookViewId="0">
      <selection activeCell="O11" sqref="O11:O41"/>
    </sheetView>
  </sheetViews>
  <sheetFormatPr baseColWidth="10" defaultRowHeight="15"/>
  <cols>
    <col min="5" max="5" width="7.140625" customWidth="1"/>
    <col min="15" max="15" width="15.85546875" customWidth="1"/>
  </cols>
  <sheetData>
    <row r="1" spans="1:21" s="43" customFormat="1" ht="20.25">
      <c r="A1" s="154" t="s">
        <v>142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41"/>
      <c r="S1" s="41"/>
      <c r="T1" s="42"/>
    </row>
    <row r="2" spans="1:21" s="43" customFormat="1" ht="20.25">
      <c r="A2" s="154" t="s">
        <v>143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41"/>
      <c r="S2" s="41"/>
      <c r="T2" s="42"/>
    </row>
    <row r="3" spans="1:21" s="43" customFormat="1" ht="20.25">
      <c r="A3" s="154" t="s">
        <v>144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41"/>
      <c r="S3" s="41"/>
      <c r="T3" s="42"/>
    </row>
    <row r="4" spans="1:21" s="43" customFormat="1" ht="20.25">
      <c r="A4" s="44" t="s">
        <v>145</v>
      </c>
      <c r="B4" s="44"/>
      <c r="C4" s="44"/>
      <c r="D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1"/>
      <c r="S4" s="41"/>
      <c r="T4" s="42"/>
    </row>
    <row r="5" spans="1:21" s="43" customFormat="1" ht="22.5">
      <c r="A5" s="46" t="s">
        <v>146</v>
      </c>
      <c r="B5" s="44"/>
      <c r="C5" s="44"/>
      <c r="D5"/>
      <c r="E5" s="44"/>
      <c r="F5" s="47"/>
      <c r="G5" s="47"/>
      <c r="H5" s="47"/>
      <c r="I5" s="47"/>
      <c r="J5" s="47"/>
      <c r="K5" s="47"/>
      <c r="L5" s="47"/>
      <c r="M5" s="47"/>
      <c r="P5" s="48"/>
      <c r="Q5" s="49"/>
      <c r="R5" s="50"/>
      <c r="S5" s="50"/>
      <c r="T5" s="45"/>
    </row>
    <row r="6" spans="1:21" s="43" customFormat="1" ht="22.5">
      <c r="A6" s="46" t="s">
        <v>147</v>
      </c>
      <c r="B6" s="44"/>
      <c r="C6" s="44"/>
      <c r="D6"/>
      <c r="E6" s="44"/>
      <c r="F6" s="47"/>
      <c r="G6" s="47"/>
      <c r="H6" s="47"/>
      <c r="I6" s="47"/>
      <c r="J6" s="47"/>
      <c r="K6" s="47"/>
      <c r="L6" s="47"/>
      <c r="M6" s="47"/>
      <c r="P6" s="48"/>
      <c r="Q6" s="49"/>
      <c r="R6" s="51" t="s">
        <v>148</v>
      </c>
      <c r="U6" s="48"/>
    </row>
    <row r="7" spans="1:21" s="43" customFormat="1" ht="20.25">
      <c r="A7" s="52" t="s">
        <v>149</v>
      </c>
      <c r="B7" s="53"/>
      <c r="C7" s="53"/>
      <c r="D7"/>
      <c r="E7" s="44"/>
      <c r="F7" s="54"/>
      <c r="G7" s="55"/>
      <c r="H7" s="55"/>
      <c r="J7" s="56"/>
      <c r="L7" s="57"/>
      <c r="M7" s="57"/>
      <c r="P7" s="57"/>
      <c r="Q7" s="58"/>
      <c r="R7" s="51" t="s">
        <v>150</v>
      </c>
      <c r="U7" s="57"/>
    </row>
    <row r="8" spans="1:21" s="44" customFormat="1" ht="20.25">
      <c r="A8" s="52" t="s">
        <v>151</v>
      </c>
      <c r="D8"/>
      <c r="F8" s="155"/>
      <c r="G8" s="155"/>
      <c r="H8" s="155"/>
      <c r="I8" s="155"/>
      <c r="J8" s="155"/>
      <c r="K8" s="155"/>
      <c r="L8" s="155"/>
      <c r="M8" s="155"/>
      <c r="P8" s="59"/>
      <c r="Q8" s="59"/>
      <c r="R8" s="51" t="s">
        <v>152</v>
      </c>
      <c r="U8" s="59"/>
    </row>
    <row r="9" spans="1:21" s="60" customFormat="1" ht="22.5" customHeight="1">
      <c r="B9" s="61"/>
      <c r="C9" s="61"/>
      <c r="D9" s="61"/>
      <c r="E9" s="156" t="s">
        <v>153</v>
      </c>
      <c r="F9" s="156"/>
      <c r="G9" s="156"/>
      <c r="H9" s="156" t="s">
        <v>163</v>
      </c>
      <c r="I9" s="156"/>
      <c r="J9" s="156"/>
      <c r="K9" s="156" t="s">
        <v>154</v>
      </c>
      <c r="L9" s="156"/>
      <c r="M9" s="156"/>
      <c r="N9" s="153" t="s">
        <v>155</v>
      </c>
      <c r="O9" s="153" t="s">
        <v>156</v>
      </c>
    </row>
    <row r="10" spans="1:21" s="66" customFormat="1" ht="94.5">
      <c r="A10" s="62" t="s">
        <v>157</v>
      </c>
      <c r="B10" s="63" t="s">
        <v>158</v>
      </c>
      <c r="C10" s="63" t="s">
        <v>10</v>
      </c>
      <c r="D10" s="63" t="s">
        <v>11</v>
      </c>
      <c r="E10" s="64" t="s">
        <v>159</v>
      </c>
      <c r="F10" s="65" t="s">
        <v>160</v>
      </c>
      <c r="G10" s="65" t="s">
        <v>161</v>
      </c>
      <c r="H10" s="64" t="s">
        <v>159</v>
      </c>
      <c r="I10" s="65" t="s">
        <v>160</v>
      </c>
      <c r="J10" s="65" t="s">
        <v>161</v>
      </c>
      <c r="K10" s="64" t="s">
        <v>162</v>
      </c>
      <c r="L10" s="65" t="s">
        <v>160</v>
      </c>
      <c r="M10" s="65" t="s">
        <v>161</v>
      </c>
      <c r="N10" s="153"/>
      <c r="O10" s="153"/>
    </row>
    <row r="11" spans="1:21">
      <c r="A11" s="12">
        <v>1</v>
      </c>
      <c r="B11" s="9" t="s">
        <v>35</v>
      </c>
      <c r="C11" s="9" t="s">
        <v>36</v>
      </c>
      <c r="D11" s="9" t="s">
        <v>37</v>
      </c>
      <c r="E11" s="17">
        <v>8.921875</v>
      </c>
      <c r="F11" s="12">
        <v>13</v>
      </c>
      <c r="G11" s="80">
        <v>13</v>
      </c>
      <c r="H11" s="17">
        <v>8.5</v>
      </c>
      <c r="I11" s="12">
        <v>18</v>
      </c>
      <c r="J11" s="12">
        <v>18</v>
      </c>
      <c r="K11" s="17">
        <v>8.7109375</v>
      </c>
      <c r="L11" s="12">
        <f>SUM(F11+I11)</f>
        <v>31</v>
      </c>
      <c r="M11" s="12">
        <f>SUM(G11+J11)</f>
        <v>31</v>
      </c>
      <c r="N11" s="12">
        <v>31</v>
      </c>
      <c r="O11" s="12" t="s">
        <v>173</v>
      </c>
    </row>
    <row r="12" spans="1:21">
      <c r="A12" s="12">
        <v>2</v>
      </c>
      <c r="B12" s="9" t="s">
        <v>38</v>
      </c>
      <c r="C12" s="9" t="s">
        <v>39</v>
      </c>
      <c r="D12" s="9" t="s">
        <v>40</v>
      </c>
      <c r="E12" s="17">
        <v>8.90625</v>
      </c>
      <c r="F12" s="12">
        <v>25</v>
      </c>
      <c r="G12" s="80">
        <v>25</v>
      </c>
      <c r="H12" s="17">
        <v>10.234999999999999</v>
      </c>
      <c r="I12" s="12">
        <v>28</v>
      </c>
      <c r="J12" s="12">
        <v>30</v>
      </c>
      <c r="K12" s="17">
        <v>9.5706249999999997</v>
      </c>
      <c r="L12" s="12">
        <f t="shared" ref="L12:L42" si="0">SUM(F12+I12)</f>
        <v>53</v>
      </c>
      <c r="M12" s="12">
        <f t="shared" ref="M12:M42" si="1">SUM(G12+J12)</f>
        <v>55</v>
      </c>
      <c r="N12" s="12">
        <v>55</v>
      </c>
      <c r="O12" s="12" t="s">
        <v>173</v>
      </c>
    </row>
    <row r="13" spans="1:21">
      <c r="A13" s="12">
        <v>3</v>
      </c>
      <c r="B13" s="9" t="s">
        <v>41</v>
      </c>
      <c r="C13" s="9" t="s">
        <v>42</v>
      </c>
      <c r="D13" s="9" t="s">
        <v>43</v>
      </c>
      <c r="E13" s="17">
        <v>6.8125</v>
      </c>
      <c r="F13" s="12">
        <v>15</v>
      </c>
      <c r="G13" s="80">
        <v>15</v>
      </c>
      <c r="H13" s="17">
        <v>10.11</v>
      </c>
      <c r="I13" s="12">
        <v>20</v>
      </c>
      <c r="J13" s="12">
        <v>30</v>
      </c>
      <c r="K13" s="17">
        <v>8.4612499999999997</v>
      </c>
      <c r="L13" s="12">
        <f t="shared" si="0"/>
        <v>35</v>
      </c>
      <c r="M13" s="12">
        <f t="shared" si="1"/>
        <v>45</v>
      </c>
      <c r="N13" s="12">
        <v>45</v>
      </c>
      <c r="O13" s="12" t="s">
        <v>173</v>
      </c>
    </row>
    <row r="14" spans="1:21">
      <c r="A14" s="12">
        <v>4</v>
      </c>
      <c r="B14" s="9" t="s">
        <v>44</v>
      </c>
      <c r="C14" s="9" t="s">
        <v>45</v>
      </c>
      <c r="D14" s="9" t="s">
        <v>46</v>
      </c>
      <c r="E14" s="17">
        <v>10.09375</v>
      </c>
      <c r="F14" s="12">
        <v>10</v>
      </c>
      <c r="G14" s="80">
        <v>30</v>
      </c>
      <c r="H14" s="17">
        <v>5.8125</v>
      </c>
      <c r="I14" s="12">
        <v>13</v>
      </c>
      <c r="J14" s="12">
        <v>13</v>
      </c>
      <c r="K14" s="17">
        <v>7.953125</v>
      </c>
      <c r="L14" s="12">
        <f t="shared" si="0"/>
        <v>23</v>
      </c>
      <c r="M14" s="12">
        <f t="shared" si="1"/>
        <v>43</v>
      </c>
      <c r="N14" s="12">
        <v>43</v>
      </c>
      <c r="O14" s="12" t="s">
        <v>173</v>
      </c>
    </row>
    <row r="15" spans="1:21">
      <c r="A15" s="12">
        <v>5</v>
      </c>
      <c r="B15" s="9" t="s">
        <v>47</v>
      </c>
      <c r="C15" s="9" t="s">
        <v>48</v>
      </c>
      <c r="D15" s="9" t="s">
        <v>49</v>
      </c>
      <c r="E15" s="17">
        <v>10.046875</v>
      </c>
      <c r="F15" s="12">
        <v>10</v>
      </c>
      <c r="G15" s="80">
        <v>30</v>
      </c>
      <c r="H15" s="17">
        <v>9.46875</v>
      </c>
      <c r="I15" s="12">
        <v>20</v>
      </c>
      <c r="J15" s="12">
        <v>20</v>
      </c>
      <c r="K15" s="17">
        <v>9.7578125</v>
      </c>
      <c r="L15" s="12">
        <f t="shared" si="0"/>
        <v>30</v>
      </c>
      <c r="M15" s="12">
        <f t="shared" si="1"/>
        <v>50</v>
      </c>
      <c r="N15" s="12">
        <v>50</v>
      </c>
      <c r="O15" s="12" t="s">
        <v>173</v>
      </c>
    </row>
    <row r="16" spans="1:21">
      <c r="A16" s="12">
        <v>6</v>
      </c>
      <c r="B16" s="22" t="s">
        <v>108</v>
      </c>
      <c r="C16" s="9" t="s">
        <v>109</v>
      </c>
      <c r="D16" s="9" t="s">
        <v>110</v>
      </c>
      <c r="E16" s="17">
        <v>5.5337499999999995</v>
      </c>
      <c r="F16" s="12">
        <v>14</v>
      </c>
      <c r="G16" s="80">
        <v>14</v>
      </c>
      <c r="H16" s="17">
        <v>8.1687499999999993</v>
      </c>
      <c r="I16" s="12">
        <v>21</v>
      </c>
      <c r="J16" s="12">
        <v>21</v>
      </c>
      <c r="K16" s="17">
        <v>6.8512499999999994</v>
      </c>
      <c r="L16" s="12">
        <f t="shared" si="0"/>
        <v>35</v>
      </c>
      <c r="M16" s="12">
        <f t="shared" si="1"/>
        <v>35</v>
      </c>
      <c r="N16" s="12">
        <v>35</v>
      </c>
      <c r="O16" s="12" t="s">
        <v>173</v>
      </c>
    </row>
    <row r="17" spans="1:15">
      <c r="A17" s="12">
        <v>7</v>
      </c>
      <c r="B17" s="9" t="s">
        <v>50</v>
      </c>
      <c r="C17" s="9" t="s">
        <v>51</v>
      </c>
      <c r="D17" s="9" t="s">
        <v>52</v>
      </c>
      <c r="E17" s="17">
        <v>6.59375</v>
      </c>
      <c r="F17" s="12">
        <v>10</v>
      </c>
      <c r="G17" s="80">
        <v>10</v>
      </c>
      <c r="H17" s="17">
        <v>10.504999999999999</v>
      </c>
      <c r="I17" s="12">
        <v>28</v>
      </c>
      <c r="J17" s="12">
        <v>30</v>
      </c>
      <c r="K17" s="17">
        <v>8.5493749999999995</v>
      </c>
      <c r="L17" s="12">
        <f t="shared" si="0"/>
        <v>38</v>
      </c>
      <c r="M17" s="12">
        <f t="shared" si="1"/>
        <v>40</v>
      </c>
      <c r="N17" s="12">
        <v>40</v>
      </c>
      <c r="O17" s="12" t="s">
        <v>173</v>
      </c>
    </row>
    <row r="18" spans="1:15">
      <c r="A18" s="12">
        <v>8</v>
      </c>
      <c r="B18" s="9" t="s">
        <v>53</v>
      </c>
      <c r="C18" s="9" t="s">
        <v>54</v>
      </c>
      <c r="D18" s="9" t="s">
        <v>55</v>
      </c>
      <c r="E18" s="17">
        <v>8.09375</v>
      </c>
      <c r="F18" s="12">
        <v>20</v>
      </c>
      <c r="G18" s="80">
        <v>20</v>
      </c>
      <c r="H18" s="17">
        <v>8.125</v>
      </c>
      <c r="I18" s="12">
        <v>24</v>
      </c>
      <c r="J18" s="12">
        <v>24</v>
      </c>
      <c r="K18" s="17">
        <v>8.109375</v>
      </c>
      <c r="L18" s="12">
        <f t="shared" si="0"/>
        <v>44</v>
      </c>
      <c r="M18" s="12">
        <f t="shared" si="1"/>
        <v>44</v>
      </c>
      <c r="N18" s="12">
        <v>44</v>
      </c>
      <c r="O18" s="12" t="s">
        <v>173</v>
      </c>
    </row>
    <row r="19" spans="1:15">
      <c r="A19" s="12">
        <v>9</v>
      </c>
      <c r="B19" s="22" t="s">
        <v>111</v>
      </c>
      <c r="C19" s="9" t="s">
        <v>112</v>
      </c>
      <c r="D19" s="9" t="s">
        <v>64</v>
      </c>
      <c r="E19" s="17">
        <v>3.6100000000000003</v>
      </c>
      <c r="F19" s="12">
        <v>6</v>
      </c>
      <c r="G19" s="80">
        <v>6</v>
      </c>
      <c r="H19" s="17">
        <v>5.4368749999999997</v>
      </c>
      <c r="I19" s="12">
        <v>17</v>
      </c>
      <c r="J19" s="12">
        <v>17</v>
      </c>
      <c r="K19" s="17">
        <v>4.5234375</v>
      </c>
      <c r="L19" s="12">
        <f t="shared" si="0"/>
        <v>23</v>
      </c>
      <c r="M19" s="12">
        <f t="shared" si="1"/>
        <v>23</v>
      </c>
      <c r="N19" s="12">
        <v>23</v>
      </c>
      <c r="O19" s="12" t="s">
        <v>173</v>
      </c>
    </row>
    <row r="20" spans="1:15">
      <c r="A20" s="12">
        <v>10</v>
      </c>
      <c r="B20" s="9" t="s">
        <v>56</v>
      </c>
      <c r="C20" s="9" t="s">
        <v>57</v>
      </c>
      <c r="D20" s="9" t="s">
        <v>58</v>
      </c>
      <c r="E20" s="17">
        <v>9</v>
      </c>
      <c r="F20" s="12">
        <v>18</v>
      </c>
      <c r="G20" s="80">
        <v>18</v>
      </c>
      <c r="H20" s="17">
        <v>10.4375</v>
      </c>
      <c r="I20" s="12">
        <v>16</v>
      </c>
      <c r="J20" s="12">
        <v>30</v>
      </c>
      <c r="K20" s="17">
        <v>9.71875</v>
      </c>
      <c r="L20" s="12">
        <f t="shared" si="0"/>
        <v>34</v>
      </c>
      <c r="M20" s="12">
        <f t="shared" si="1"/>
        <v>48</v>
      </c>
      <c r="N20" s="12">
        <v>48</v>
      </c>
      <c r="O20" s="12" t="s">
        <v>173</v>
      </c>
    </row>
    <row r="21" spans="1:15">
      <c r="A21" s="12">
        <v>11</v>
      </c>
      <c r="B21" s="9" t="s">
        <v>59</v>
      </c>
      <c r="C21" s="9" t="s">
        <v>60</v>
      </c>
      <c r="D21" s="9" t="s">
        <v>61</v>
      </c>
      <c r="E21" s="17">
        <v>7.75</v>
      </c>
      <c r="F21" s="12">
        <v>21</v>
      </c>
      <c r="G21" s="80">
        <v>21</v>
      </c>
      <c r="H21" s="17">
        <v>10.46875</v>
      </c>
      <c r="I21" s="12">
        <v>26</v>
      </c>
      <c r="J21" s="12">
        <v>30</v>
      </c>
      <c r="K21" s="17">
        <v>9.109375</v>
      </c>
      <c r="L21" s="12">
        <f t="shared" si="0"/>
        <v>47</v>
      </c>
      <c r="M21" s="12">
        <f t="shared" si="1"/>
        <v>51</v>
      </c>
      <c r="N21" s="12">
        <v>51</v>
      </c>
      <c r="O21" s="12" t="s">
        <v>173</v>
      </c>
    </row>
    <row r="22" spans="1:15">
      <c r="A22" s="12">
        <v>12</v>
      </c>
      <c r="B22" s="22" t="s">
        <v>113</v>
      </c>
      <c r="C22" s="9" t="s">
        <v>114</v>
      </c>
      <c r="D22" s="9" t="s">
        <v>115</v>
      </c>
      <c r="E22" s="17">
        <v>4.9262499999999996</v>
      </c>
      <c r="F22" s="12">
        <v>11</v>
      </c>
      <c r="G22" s="80">
        <v>11</v>
      </c>
      <c r="H22" s="17">
        <v>10.52</v>
      </c>
      <c r="I22" s="12">
        <v>30</v>
      </c>
      <c r="J22" s="12">
        <v>30</v>
      </c>
      <c r="K22" s="17">
        <v>7.7231249999999996</v>
      </c>
      <c r="L22" s="12">
        <f t="shared" si="0"/>
        <v>41</v>
      </c>
      <c r="M22" s="12">
        <f t="shared" si="1"/>
        <v>41</v>
      </c>
      <c r="N22" s="12">
        <v>41</v>
      </c>
      <c r="O22" s="12" t="s">
        <v>173</v>
      </c>
    </row>
    <row r="23" spans="1:15">
      <c r="A23" s="12">
        <v>13</v>
      </c>
      <c r="B23" s="22" t="s">
        <v>116</v>
      </c>
      <c r="C23" s="9" t="s">
        <v>117</v>
      </c>
      <c r="D23" s="9" t="s">
        <v>118</v>
      </c>
      <c r="E23" s="17">
        <v>3.6875</v>
      </c>
      <c r="F23" s="12">
        <v>6</v>
      </c>
      <c r="G23" s="80">
        <v>6</v>
      </c>
      <c r="H23" s="17">
        <v>5.2631250000000005</v>
      </c>
      <c r="I23" s="12">
        <v>17</v>
      </c>
      <c r="J23" s="12">
        <v>17</v>
      </c>
      <c r="K23" s="17">
        <v>4.4753125000000002</v>
      </c>
      <c r="L23" s="12">
        <f t="shared" si="0"/>
        <v>23</v>
      </c>
      <c r="M23" s="12">
        <f t="shared" si="1"/>
        <v>23</v>
      </c>
      <c r="N23" s="12">
        <v>23</v>
      </c>
      <c r="O23" s="12" t="s">
        <v>173</v>
      </c>
    </row>
    <row r="24" spans="1:15">
      <c r="A24" s="12">
        <v>14</v>
      </c>
      <c r="B24" s="9" t="s">
        <v>62</v>
      </c>
      <c r="C24" s="9" t="s">
        <v>63</v>
      </c>
      <c r="D24" s="9" t="s">
        <v>64</v>
      </c>
      <c r="E24" s="17">
        <v>11.515625</v>
      </c>
      <c r="F24" s="12">
        <v>30</v>
      </c>
      <c r="G24" s="80">
        <v>30</v>
      </c>
      <c r="H24" s="17">
        <v>10</v>
      </c>
      <c r="I24" s="12">
        <v>26</v>
      </c>
      <c r="J24" s="12">
        <v>30</v>
      </c>
      <c r="K24" s="17">
        <v>10.7578125</v>
      </c>
      <c r="L24" s="12">
        <f t="shared" si="0"/>
        <v>56</v>
      </c>
      <c r="M24" s="12">
        <f t="shared" si="1"/>
        <v>60</v>
      </c>
      <c r="N24" s="12">
        <v>60</v>
      </c>
      <c r="O24" s="12" t="s">
        <v>172</v>
      </c>
    </row>
    <row r="25" spans="1:15">
      <c r="A25" s="12">
        <v>15</v>
      </c>
      <c r="B25" s="9" t="s">
        <v>65</v>
      </c>
      <c r="C25" s="9" t="s">
        <v>66</v>
      </c>
      <c r="D25" s="9" t="s">
        <v>67</v>
      </c>
      <c r="E25" s="17">
        <v>9.3674999999999997</v>
      </c>
      <c r="F25" s="12">
        <v>28</v>
      </c>
      <c r="G25" s="80">
        <v>28</v>
      </c>
      <c r="H25" s="17">
        <v>10.09375</v>
      </c>
      <c r="I25" s="12">
        <v>28</v>
      </c>
      <c r="J25" s="12">
        <v>30</v>
      </c>
      <c r="K25" s="17">
        <v>9.7306249999999999</v>
      </c>
      <c r="L25" s="12">
        <f t="shared" si="0"/>
        <v>56</v>
      </c>
      <c r="M25" s="12">
        <f t="shared" si="1"/>
        <v>58</v>
      </c>
      <c r="N25" s="12">
        <v>58</v>
      </c>
      <c r="O25" s="12" t="s">
        <v>173</v>
      </c>
    </row>
    <row r="26" spans="1:15">
      <c r="A26" s="12">
        <v>16</v>
      </c>
      <c r="B26" s="9" t="s">
        <v>68</v>
      </c>
      <c r="C26" s="9" t="s">
        <v>69</v>
      </c>
      <c r="D26" s="9" t="s">
        <v>43</v>
      </c>
      <c r="E26" s="17">
        <v>4.5</v>
      </c>
      <c r="F26" s="12">
        <v>11</v>
      </c>
      <c r="G26" s="80">
        <v>11</v>
      </c>
      <c r="H26" s="17">
        <v>10.375</v>
      </c>
      <c r="I26" s="12">
        <v>26</v>
      </c>
      <c r="J26" s="12">
        <v>30</v>
      </c>
      <c r="K26" s="17">
        <v>7.4375</v>
      </c>
      <c r="L26" s="12">
        <f t="shared" si="0"/>
        <v>37</v>
      </c>
      <c r="M26" s="12">
        <f t="shared" si="1"/>
        <v>41</v>
      </c>
      <c r="N26" s="12">
        <v>41</v>
      </c>
      <c r="O26" s="12" t="s">
        <v>173</v>
      </c>
    </row>
    <row r="27" spans="1:15">
      <c r="A27" s="12">
        <v>17</v>
      </c>
      <c r="B27" s="9" t="s">
        <v>70</v>
      </c>
      <c r="C27" s="9" t="s">
        <v>71</v>
      </c>
      <c r="D27" s="9" t="s">
        <v>72</v>
      </c>
      <c r="E27" s="17">
        <v>6.09375</v>
      </c>
      <c r="F27" s="12">
        <v>16</v>
      </c>
      <c r="G27" s="80">
        <v>16</v>
      </c>
      <c r="H27" s="17">
        <v>7.4375</v>
      </c>
      <c r="I27" s="12">
        <v>21</v>
      </c>
      <c r="J27" s="12">
        <v>21</v>
      </c>
      <c r="K27" s="17">
        <v>6.765625</v>
      </c>
      <c r="L27" s="12">
        <f t="shared" si="0"/>
        <v>37</v>
      </c>
      <c r="M27" s="12">
        <f t="shared" si="1"/>
        <v>37</v>
      </c>
      <c r="N27" s="12">
        <v>37</v>
      </c>
      <c r="O27" s="12" t="s">
        <v>173</v>
      </c>
    </row>
    <row r="28" spans="1:15">
      <c r="A28" s="12">
        <v>18</v>
      </c>
      <c r="B28" s="9" t="s">
        <v>73</v>
      </c>
      <c r="C28" s="9" t="s">
        <v>74</v>
      </c>
      <c r="D28" s="9" t="s">
        <v>75</v>
      </c>
      <c r="E28" s="17">
        <v>7.875</v>
      </c>
      <c r="F28" s="12">
        <v>18</v>
      </c>
      <c r="G28" s="80">
        <v>18</v>
      </c>
      <c r="H28" s="17">
        <v>10.21875</v>
      </c>
      <c r="I28" s="12">
        <v>26</v>
      </c>
      <c r="J28" s="12">
        <v>30</v>
      </c>
      <c r="K28" s="17">
        <v>9.046875</v>
      </c>
      <c r="L28" s="12">
        <f t="shared" si="0"/>
        <v>44</v>
      </c>
      <c r="M28" s="12">
        <f t="shared" si="1"/>
        <v>48</v>
      </c>
      <c r="N28" s="12">
        <v>48</v>
      </c>
      <c r="O28" s="12" t="s">
        <v>173</v>
      </c>
    </row>
    <row r="29" spans="1:15">
      <c r="A29" s="12">
        <v>19</v>
      </c>
      <c r="B29" s="9" t="s">
        <v>76</v>
      </c>
      <c r="C29" s="9" t="s">
        <v>77</v>
      </c>
      <c r="D29" s="9" t="s">
        <v>78</v>
      </c>
      <c r="E29" s="17">
        <v>8.5</v>
      </c>
      <c r="F29" s="12">
        <v>18</v>
      </c>
      <c r="G29" s="80">
        <v>18</v>
      </c>
      <c r="H29" s="17">
        <v>6.03125</v>
      </c>
      <c r="I29" s="12">
        <v>16</v>
      </c>
      <c r="J29" s="12">
        <v>16</v>
      </c>
      <c r="K29" s="17">
        <v>7.265625</v>
      </c>
      <c r="L29" s="12">
        <f t="shared" si="0"/>
        <v>34</v>
      </c>
      <c r="M29" s="12">
        <f t="shared" si="1"/>
        <v>34</v>
      </c>
      <c r="N29" s="12">
        <v>34</v>
      </c>
      <c r="O29" s="12" t="s">
        <v>173</v>
      </c>
    </row>
    <row r="30" spans="1:15">
      <c r="A30" s="12">
        <v>20</v>
      </c>
      <c r="B30" s="39">
        <v>1333004547</v>
      </c>
      <c r="C30" s="40" t="s">
        <v>139</v>
      </c>
      <c r="D30" s="40" t="s">
        <v>140</v>
      </c>
      <c r="E30" s="17">
        <v>6.6875</v>
      </c>
      <c r="F30" s="12">
        <v>18</v>
      </c>
      <c r="G30" s="80">
        <v>18</v>
      </c>
      <c r="H30" s="17">
        <v>8.46875</v>
      </c>
      <c r="I30" s="12">
        <v>25</v>
      </c>
      <c r="J30" s="12">
        <v>25</v>
      </c>
      <c r="K30" s="17">
        <v>7.578125</v>
      </c>
      <c r="L30" s="12">
        <f t="shared" si="0"/>
        <v>43</v>
      </c>
      <c r="M30" s="12">
        <f t="shared" si="1"/>
        <v>43</v>
      </c>
      <c r="N30" s="12">
        <v>43</v>
      </c>
      <c r="O30" s="12" t="s">
        <v>173</v>
      </c>
    </row>
    <row r="31" spans="1:15">
      <c r="A31" s="12">
        <v>21</v>
      </c>
      <c r="B31" s="9" t="s">
        <v>79</v>
      </c>
      <c r="C31" s="9" t="s">
        <v>80</v>
      </c>
      <c r="D31" s="9" t="s">
        <v>81</v>
      </c>
      <c r="E31" s="17">
        <v>10.375</v>
      </c>
      <c r="F31" s="12">
        <v>20</v>
      </c>
      <c r="G31" s="80">
        <v>30</v>
      </c>
      <c r="H31" s="17">
        <v>10.125</v>
      </c>
      <c r="I31" s="12">
        <v>26</v>
      </c>
      <c r="J31" s="12">
        <v>30</v>
      </c>
      <c r="K31" s="17">
        <v>10.25</v>
      </c>
      <c r="L31" s="12">
        <f t="shared" si="0"/>
        <v>46</v>
      </c>
      <c r="M31" s="12">
        <f t="shared" si="1"/>
        <v>60</v>
      </c>
      <c r="N31" s="12">
        <v>60</v>
      </c>
      <c r="O31" s="12" t="s">
        <v>172</v>
      </c>
    </row>
    <row r="32" spans="1:15">
      <c r="A32" s="12">
        <v>22</v>
      </c>
      <c r="B32" s="9" t="s">
        <v>82</v>
      </c>
      <c r="C32" s="9" t="s">
        <v>83</v>
      </c>
      <c r="D32" s="9" t="s">
        <v>84</v>
      </c>
      <c r="E32" s="17">
        <v>10.625</v>
      </c>
      <c r="F32" s="12">
        <v>30</v>
      </c>
      <c r="G32" s="80">
        <v>30</v>
      </c>
      <c r="H32" s="17">
        <v>7.328125</v>
      </c>
      <c r="I32" s="12">
        <v>18</v>
      </c>
      <c r="J32" s="12">
        <v>18</v>
      </c>
      <c r="K32" s="17">
        <v>8.9765625</v>
      </c>
      <c r="L32" s="12">
        <f t="shared" si="0"/>
        <v>48</v>
      </c>
      <c r="M32" s="12">
        <f t="shared" si="1"/>
        <v>48</v>
      </c>
      <c r="N32" s="12">
        <v>48</v>
      </c>
      <c r="O32" s="12" t="s">
        <v>173</v>
      </c>
    </row>
    <row r="33" spans="1:15">
      <c r="A33" s="12">
        <v>23</v>
      </c>
      <c r="B33" s="9" t="s">
        <v>85</v>
      </c>
      <c r="C33" s="9" t="s">
        <v>86</v>
      </c>
      <c r="D33" s="9" t="s">
        <v>87</v>
      </c>
      <c r="E33" s="17">
        <v>8.78125</v>
      </c>
      <c r="F33" s="12">
        <v>18</v>
      </c>
      <c r="G33" s="80">
        <v>18</v>
      </c>
      <c r="H33" s="17">
        <v>7.28125</v>
      </c>
      <c r="I33" s="12">
        <v>18</v>
      </c>
      <c r="J33" s="12">
        <v>18</v>
      </c>
      <c r="K33" s="17">
        <v>8.03125</v>
      </c>
      <c r="L33" s="12">
        <f t="shared" si="0"/>
        <v>36</v>
      </c>
      <c r="M33" s="12">
        <f t="shared" si="1"/>
        <v>36</v>
      </c>
      <c r="N33" s="12">
        <v>36</v>
      </c>
      <c r="O33" s="12" t="s">
        <v>173</v>
      </c>
    </row>
    <row r="34" spans="1:15">
      <c r="A34" s="12">
        <v>24</v>
      </c>
      <c r="B34" s="9" t="s">
        <v>88</v>
      </c>
      <c r="C34" s="9" t="s">
        <v>89</v>
      </c>
      <c r="D34" s="9" t="s">
        <v>52</v>
      </c>
      <c r="E34" s="17">
        <v>10.140625</v>
      </c>
      <c r="F34" s="12">
        <v>28</v>
      </c>
      <c r="G34" s="80">
        <v>30</v>
      </c>
      <c r="H34" s="17">
        <v>10.4375</v>
      </c>
      <c r="I34" s="12">
        <v>21</v>
      </c>
      <c r="J34" s="12">
        <v>30</v>
      </c>
      <c r="K34" s="17">
        <v>10.2890625</v>
      </c>
      <c r="L34" s="12">
        <f t="shared" si="0"/>
        <v>49</v>
      </c>
      <c r="M34" s="12">
        <f t="shared" si="1"/>
        <v>60</v>
      </c>
      <c r="N34" s="12">
        <v>60</v>
      </c>
      <c r="O34" s="12" t="s">
        <v>172</v>
      </c>
    </row>
    <row r="35" spans="1:15">
      <c r="A35" s="12">
        <v>25</v>
      </c>
      <c r="B35" s="9" t="s">
        <v>90</v>
      </c>
      <c r="C35" s="9" t="s">
        <v>91</v>
      </c>
      <c r="D35" s="9" t="s">
        <v>92</v>
      </c>
      <c r="E35" s="17">
        <v>5.71875</v>
      </c>
      <c r="F35" s="12">
        <v>11</v>
      </c>
      <c r="G35" s="80">
        <v>11</v>
      </c>
      <c r="H35" s="17">
        <v>8.629999999999999</v>
      </c>
      <c r="I35" s="12">
        <v>23</v>
      </c>
      <c r="J35" s="12">
        <v>23</v>
      </c>
      <c r="K35" s="17">
        <v>7.1743749999999995</v>
      </c>
      <c r="L35" s="12">
        <f t="shared" si="0"/>
        <v>34</v>
      </c>
      <c r="M35" s="12">
        <f t="shared" si="1"/>
        <v>34</v>
      </c>
      <c r="N35" s="12">
        <v>34</v>
      </c>
      <c r="O35" s="12" t="s">
        <v>173</v>
      </c>
    </row>
    <row r="36" spans="1:15">
      <c r="A36" s="12">
        <v>26</v>
      </c>
      <c r="B36" s="9" t="s">
        <v>93</v>
      </c>
      <c r="C36" s="9" t="s">
        <v>94</v>
      </c>
      <c r="D36" s="9" t="s">
        <v>95</v>
      </c>
      <c r="E36" s="17">
        <v>8.125</v>
      </c>
      <c r="F36" s="12">
        <v>21</v>
      </c>
      <c r="G36" s="80">
        <v>21</v>
      </c>
      <c r="H36" s="17">
        <v>8.25</v>
      </c>
      <c r="I36" s="12">
        <v>18</v>
      </c>
      <c r="J36" s="12">
        <v>18</v>
      </c>
      <c r="K36" s="17">
        <v>8.1875</v>
      </c>
      <c r="L36" s="12">
        <f t="shared" si="0"/>
        <v>39</v>
      </c>
      <c r="M36" s="12">
        <f t="shared" si="1"/>
        <v>39</v>
      </c>
      <c r="N36" s="12">
        <v>39</v>
      </c>
      <c r="O36" s="12" t="s">
        <v>173</v>
      </c>
    </row>
    <row r="37" spans="1:15">
      <c r="A37" s="12">
        <v>27</v>
      </c>
      <c r="B37" s="9" t="s">
        <v>96</v>
      </c>
      <c r="C37" s="9" t="s">
        <v>97</v>
      </c>
      <c r="D37" s="9" t="s">
        <v>98</v>
      </c>
      <c r="E37" s="17">
        <v>6.2975000000000003</v>
      </c>
      <c r="F37" s="12">
        <v>13</v>
      </c>
      <c r="G37" s="80">
        <v>13</v>
      </c>
      <c r="H37" s="17">
        <v>9.03125</v>
      </c>
      <c r="I37" s="12">
        <v>23</v>
      </c>
      <c r="J37" s="12">
        <v>23</v>
      </c>
      <c r="K37" s="17">
        <v>7.6643749999999997</v>
      </c>
      <c r="L37" s="12">
        <f t="shared" si="0"/>
        <v>36</v>
      </c>
      <c r="M37" s="12">
        <f t="shared" si="1"/>
        <v>36</v>
      </c>
      <c r="N37" s="12">
        <v>36</v>
      </c>
      <c r="O37" s="12" t="s">
        <v>173</v>
      </c>
    </row>
    <row r="38" spans="1:15">
      <c r="A38" s="12">
        <v>28</v>
      </c>
      <c r="B38" s="9" t="s">
        <v>99</v>
      </c>
      <c r="C38" s="9" t="s">
        <v>100</v>
      </c>
      <c r="D38" s="9" t="s">
        <v>101</v>
      </c>
      <c r="E38" s="17">
        <v>9.25</v>
      </c>
      <c r="F38" s="12">
        <v>21</v>
      </c>
      <c r="G38" s="80">
        <v>21</v>
      </c>
      <c r="H38" s="17">
        <v>10.25</v>
      </c>
      <c r="I38" s="12">
        <v>24</v>
      </c>
      <c r="J38" s="12">
        <v>30</v>
      </c>
      <c r="K38" s="17">
        <v>9.75</v>
      </c>
      <c r="L38" s="12">
        <f t="shared" si="0"/>
        <v>45</v>
      </c>
      <c r="M38" s="12">
        <f t="shared" si="1"/>
        <v>51</v>
      </c>
      <c r="N38" s="12">
        <v>51</v>
      </c>
      <c r="O38" s="12" t="s">
        <v>173</v>
      </c>
    </row>
    <row r="39" spans="1:15">
      <c r="A39" s="12">
        <v>29</v>
      </c>
      <c r="B39" s="9" t="s">
        <v>102</v>
      </c>
      <c r="C39" s="9" t="s">
        <v>103</v>
      </c>
      <c r="D39" s="9" t="s">
        <v>104</v>
      </c>
      <c r="E39" s="17">
        <v>4.4375</v>
      </c>
      <c r="F39" s="12">
        <v>10</v>
      </c>
      <c r="G39" s="80">
        <v>10</v>
      </c>
      <c r="H39" s="17">
        <v>7.3125</v>
      </c>
      <c r="I39" s="12">
        <v>23</v>
      </c>
      <c r="J39" s="12">
        <v>23</v>
      </c>
      <c r="K39" s="17">
        <v>5.875</v>
      </c>
      <c r="L39" s="12">
        <f t="shared" si="0"/>
        <v>33</v>
      </c>
      <c r="M39" s="12">
        <f t="shared" si="1"/>
        <v>33</v>
      </c>
      <c r="N39" s="12">
        <v>33</v>
      </c>
      <c r="O39" s="12" t="s">
        <v>173</v>
      </c>
    </row>
    <row r="40" spans="1:15">
      <c r="A40" s="12">
        <v>30</v>
      </c>
      <c r="B40" s="22" t="s">
        <v>119</v>
      </c>
      <c r="C40" s="9" t="s">
        <v>120</v>
      </c>
      <c r="D40" s="9" t="s">
        <v>64</v>
      </c>
      <c r="E40" s="17">
        <v>5.28125</v>
      </c>
      <c r="F40" s="12">
        <v>16</v>
      </c>
      <c r="G40" s="80">
        <v>16</v>
      </c>
      <c r="H40" s="17">
        <v>10.297499999999999</v>
      </c>
      <c r="I40" s="12">
        <v>28</v>
      </c>
      <c r="J40" s="12">
        <v>30</v>
      </c>
      <c r="K40" s="17">
        <v>7.7893749999999997</v>
      </c>
      <c r="L40" s="12">
        <f t="shared" si="0"/>
        <v>44</v>
      </c>
      <c r="M40" s="12">
        <f t="shared" si="1"/>
        <v>46</v>
      </c>
      <c r="N40" s="12">
        <v>46</v>
      </c>
      <c r="O40" s="12" t="s">
        <v>173</v>
      </c>
    </row>
    <row r="41" spans="1:15">
      <c r="A41" s="12">
        <v>31</v>
      </c>
      <c r="B41" s="9" t="s">
        <v>105</v>
      </c>
      <c r="C41" s="9" t="s">
        <v>106</v>
      </c>
      <c r="D41" s="9" t="s">
        <v>107</v>
      </c>
      <c r="E41" s="17">
        <v>8</v>
      </c>
      <c r="F41" s="12">
        <v>23</v>
      </c>
      <c r="G41" s="80">
        <v>23</v>
      </c>
      <c r="H41" s="17">
        <v>7.78125</v>
      </c>
      <c r="I41" s="12">
        <v>18</v>
      </c>
      <c r="J41" s="12">
        <v>18</v>
      </c>
      <c r="K41" s="17">
        <v>7.890625</v>
      </c>
      <c r="L41" s="12">
        <f t="shared" si="0"/>
        <v>41</v>
      </c>
      <c r="M41" s="12">
        <f t="shared" si="1"/>
        <v>41</v>
      </c>
      <c r="N41" s="12">
        <v>41</v>
      </c>
      <c r="O41" s="12" t="s">
        <v>173</v>
      </c>
    </row>
    <row r="42" spans="1:15">
      <c r="A42" s="12">
        <v>32</v>
      </c>
      <c r="B42" s="22" t="s">
        <v>121</v>
      </c>
      <c r="C42" s="9" t="s">
        <v>122</v>
      </c>
      <c r="D42" s="9" t="s">
        <v>123</v>
      </c>
      <c r="E42" s="17">
        <v>10.25</v>
      </c>
      <c r="F42" s="12">
        <v>15</v>
      </c>
      <c r="G42" s="80">
        <v>30</v>
      </c>
      <c r="H42" s="17">
        <v>10.09375</v>
      </c>
      <c r="I42" s="12">
        <v>28</v>
      </c>
      <c r="J42" s="12">
        <v>30</v>
      </c>
      <c r="K42" s="17">
        <v>10.171875</v>
      </c>
      <c r="L42" s="12">
        <f t="shared" si="0"/>
        <v>43</v>
      </c>
      <c r="M42" s="12">
        <f t="shared" si="1"/>
        <v>60</v>
      </c>
      <c r="N42" s="12">
        <v>60</v>
      </c>
      <c r="O42" s="12" t="s">
        <v>172</v>
      </c>
    </row>
  </sheetData>
  <mergeCells count="9">
    <mergeCell ref="O9:O10"/>
    <mergeCell ref="A1:Q1"/>
    <mergeCell ref="A2:Q2"/>
    <mergeCell ref="A3:Q3"/>
    <mergeCell ref="F8:M8"/>
    <mergeCell ref="E9:G9"/>
    <mergeCell ref="H9:J9"/>
    <mergeCell ref="K9:M9"/>
    <mergeCell ref="N9:N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PV S1 </vt:lpstr>
      <vt:lpstr>PV S2 </vt:lpstr>
      <vt:lpstr>pv annuel</vt:lpstr>
      <vt:lpstr>Feuil4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2018-06-05T11:06:14Z</dcterms:modified>
</cp:coreProperties>
</file>