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715" windowHeight="87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<sst xmlns="http://schemas.openxmlformats.org/spreadsheetml/2006/main" count="1122" uniqueCount="533">
  <si>
    <t>Nom</t>
  </si>
  <si>
    <t>Prénom</t>
  </si>
  <si>
    <t>وحد  تع اس1</t>
  </si>
  <si>
    <t>منا نقد</t>
  </si>
  <si>
    <t>نقد نفسا</t>
  </si>
  <si>
    <t>نقد اجتم</t>
  </si>
  <si>
    <t>وحد تع اس 2</t>
  </si>
  <si>
    <t>تح خطب</t>
  </si>
  <si>
    <t>نظ ادب</t>
  </si>
  <si>
    <t>سيميا ثقا</t>
  </si>
  <si>
    <t>ات بحث اس</t>
  </si>
  <si>
    <t>وحد تع است 1</t>
  </si>
  <si>
    <t>خطب شع جز</t>
  </si>
  <si>
    <t>خطب سرد جز</t>
  </si>
  <si>
    <t>وحد مع عا1</t>
  </si>
  <si>
    <t>ادب شع عام</t>
  </si>
  <si>
    <t>مدر اد غرب</t>
  </si>
  <si>
    <t>وحد تع اس 3</t>
  </si>
  <si>
    <t>منا نق</t>
  </si>
  <si>
    <t>نق نفسا</t>
  </si>
  <si>
    <t>نقد اجت</t>
  </si>
  <si>
    <t>وحد تع اس 4</t>
  </si>
  <si>
    <t>تحل خط</t>
  </si>
  <si>
    <t>نظر ادب</t>
  </si>
  <si>
    <t>سيم ثق</t>
  </si>
  <si>
    <t>اتج بح اس</t>
  </si>
  <si>
    <t>وحد تع است2</t>
  </si>
  <si>
    <t>خط شع جز</t>
  </si>
  <si>
    <t>خط سر جز</t>
  </si>
  <si>
    <t>وحد مع عا2</t>
  </si>
  <si>
    <t>اد شع عا</t>
  </si>
  <si>
    <t>مد اد غر</t>
  </si>
  <si>
    <t>مذكرة تخ</t>
  </si>
  <si>
    <t>Résultat</t>
  </si>
  <si>
    <t>Kahina</t>
  </si>
  <si>
    <t>N°</t>
  </si>
  <si>
    <t>Moy S2</t>
  </si>
  <si>
    <t>Matricule</t>
  </si>
  <si>
    <t>Moy S1</t>
  </si>
  <si>
    <t>UNIVERSITE ABDERRAHMANE MIRA DE BEJAIA</t>
  </si>
  <si>
    <t>DEPARTEMENT D'ARABE</t>
  </si>
  <si>
    <t xml:space="preserve">     Option: critique et analyse du discours</t>
  </si>
  <si>
    <t>Session Normale</t>
  </si>
  <si>
    <t>3ème ANNEE LMD</t>
  </si>
  <si>
    <t>Procès verbal de délibération</t>
  </si>
  <si>
    <t>Samira</t>
  </si>
  <si>
    <t>Souhila</t>
  </si>
  <si>
    <t>Hania</t>
  </si>
  <si>
    <t>Warda</t>
  </si>
  <si>
    <t>08AR635</t>
  </si>
  <si>
    <t>HAMCHACHE</t>
  </si>
  <si>
    <t>06F07307CAR</t>
  </si>
  <si>
    <t>HAMENNI</t>
  </si>
  <si>
    <t>Siham</t>
  </si>
  <si>
    <t>08AR297</t>
  </si>
  <si>
    <t>HAMOUCHI</t>
  </si>
  <si>
    <t>Asma</t>
  </si>
  <si>
    <t>Salima</t>
  </si>
  <si>
    <t>Nabila</t>
  </si>
  <si>
    <t>Hakima</t>
  </si>
  <si>
    <t>Farida</t>
  </si>
  <si>
    <t>Slimane</t>
  </si>
  <si>
    <t>07815808CAR</t>
  </si>
  <si>
    <t>MENANACHE</t>
  </si>
  <si>
    <t>Farid</t>
  </si>
  <si>
    <t>Lynda</t>
  </si>
  <si>
    <t>Rebiha</t>
  </si>
  <si>
    <t>crédit s1</t>
  </si>
  <si>
    <t>u1</t>
  </si>
  <si>
    <t>u2</t>
  </si>
  <si>
    <t>u3</t>
  </si>
  <si>
    <t>u4</t>
  </si>
  <si>
    <t>u5</t>
  </si>
  <si>
    <t>u6</t>
  </si>
  <si>
    <t>u7</t>
  </si>
  <si>
    <t>u8</t>
  </si>
  <si>
    <t>crédit s2</t>
  </si>
  <si>
    <t>Crédit S1+S2</t>
  </si>
  <si>
    <t>Moyenne anuelle</t>
  </si>
  <si>
    <t>vérification</t>
  </si>
  <si>
    <t>08AR367</t>
  </si>
  <si>
    <t>ABBAS</t>
  </si>
  <si>
    <t>Fahima</t>
  </si>
  <si>
    <t>AMROUCHE</t>
  </si>
  <si>
    <t>AZERRADJ</t>
  </si>
  <si>
    <t>Katia</t>
  </si>
  <si>
    <t>09AR0229</t>
  </si>
  <si>
    <t>AZOUZI</t>
  </si>
  <si>
    <t>Nadira</t>
  </si>
  <si>
    <t>BAAR</t>
  </si>
  <si>
    <t>Lamia</t>
  </si>
  <si>
    <t>09AR0182</t>
  </si>
  <si>
    <t>BOUZIDI</t>
  </si>
  <si>
    <t>Nassira</t>
  </si>
  <si>
    <t>Fazia</t>
  </si>
  <si>
    <t>Hassiba</t>
  </si>
  <si>
    <t>KHALDI</t>
  </si>
  <si>
    <t>Malika</t>
  </si>
  <si>
    <t>Souad</t>
  </si>
  <si>
    <t xml:space="preserve">coefficient </t>
  </si>
  <si>
    <t>FACULTE DES LETTRES ET DES  LANGUES</t>
  </si>
  <si>
    <t xml:space="preserve">Admis = </t>
  </si>
  <si>
    <t xml:space="preserve">Rattrapage = </t>
  </si>
  <si>
    <t>Abandon =</t>
  </si>
  <si>
    <t>Nombre =</t>
  </si>
  <si>
    <t>10.50</t>
  </si>
  <si>
    <t>11.50</t>
  </si>
  <si>
    <t>13</t>
  </si>
  <si>
    <t>10</t>
  </si>
  <si>
    <t>08</t>
  </si>
  <si>
    <t>07</t>
  </si>
  <si>
    <t>11</t>
  </si>
  <si>
    <t>08.67</t>
  </si>
  <si>
    <t>10.33</t>
  </si>
  <si>
    <t>09.67</t>
  </si>
  <si>
    <t>12</t>
  </si>
  <si>
    <t>07.67</t>
  </si>
  <si>
    <t>12.50</t>
  </si>
  <si>
    <t>09</t>
  </si>
  <si>
    <t>09.33</t>
  </si>
  <si>
    <t>14</t>
  </si>
  <si>
    <t>13.50</t>
  </si>
  <si>
    <t>10.67</t>
  </si>
  <si>
    <t>11.33</t>
  </si>
  <si>
    <t>10.17</t>
  </si>
  <si>
    <t>00</t>
  </si>
  <si>
    <t>03.67</t>
  </si>
  <si>
    <t>12.33</t>
  </si>
  <si>
    <t>06</t>
  </si>
  <si>
    <t>08.83</t>
  </si>
  <si>
    <t>08.50</t>
  </si>
  <si>
    <t>14.50</t>
  </si>
  <si>
    <t>04</t>
  </si>
  <si>
    <t>07.50</t>
  </si>
  <si>
    <t>05.50</t>
  </si>
  <si>
    <t>06.50</t>
  </si>
  <si>
    <t>09.50</t>
  </si>
  <si>
    <t>05</t>
  </si>
  <si>
    <t>11.17</t>
  </si>
  <si>
    <t>09.17</t>
  </si>
  <si>
    <t>10.83</t>
  </si>
  <si>
    <t>10AR0001</t>
  </si>
  <si>
    <t>ABDELLI</t>
  </si>
  <si>
    <t>09LCA23410CAR</t>
  </si>
  <si>
    <t>ABDOUNE</t>
  </si>
  <si>
    <t>Karima</t>
  </si>
  <si>
    <t>09S06710CAR</t>
  </si>
  <si>
    <t>ACHOURI</t>
  </si>
  <si>
    <t>Nadjah</t>
  </si>
  <si>
    <t>09S12110CAR</t>
  </si>
  <si>
    <t>AGGOUNE</t>
  </si>
  <si>
    <t>Mebarka</t>
  </si>
  <si>
    <t>10AR0194</t>
  </si>
  <si>
    <t>AGGUINI</t>
  </si>
  <si>
    <t>Fouzia</t>
  </si>
  <si>
    <t>10AR0229</t>
  </si>
  <si>
    <t>AITEUR</t>
  </si>
  <si>
    <t>Rabiaa</t>
  </si>
  <si>
    <t>09LCA86110CAR</t>
  </si>
  <si>
    <t>ALLOUACHE</t>
  </si>
  <si>
    <t>09AR0283</t>
  </si>
  <si>
    <t>AMANI</t>
  </si>
  <si>
    <t>Ouiza</t>
  </si>
  <si>
    <t>10AR0169</t>
  </si>
  <si>
    <t>AMAOUCHE</t>
  </si>
  <si>
    <t>Hind</t>
  </si>
  <si>
    <t>09AR0221</t>
  </si>
  <si>
    <t>AMMOUCHE</t>
  </si>
  <si>
    <t>Ferroudja</t>
  </si>
  <si>
    <t>10AR0208</t>
  </si>
  <si>
    <t>AMOUR</t>
  </si>
  <si>
    <t>Hilal</t>
  </si>
  <si>
    <t>10AR0021</t>
  </si>
  <si>
    <t>AMOURAT</t>
  </si>
  <si>
    <t>09S06910CAR</t>
  </si>
  <si>
    <t>AMRANE</t>
  </si>
  <si>
    <t>Taous</t>
  </si>
  <si>
    <t>10AR0101</t>
  </si>
  <si>
    <t>Hadjira</t>
  </si>
  <si>
    <t>09AR0267</t>
  </si>
  <si>
    <t>AOUAD</t>
  </si>
  <si>
    <t>10AR0240</t>
  </si>
  <si>
    <t>AOUALI</t>
  </si>
  <si>
    <t>Safia</t>
  </si>
  <si>
    <t>09AR0059</t>
  </si>
  <si>
    <t>AOUICHE</t>
  </si>
  <si>
    <t>10AR0137</t>
  </si>
  <si>
    <t>ARFI</t>
  </si>
  <si>
    <t>Fatiha</t>
  </si>
  <si>
    <t>10AR0135</t>
  </si>
  <si>
    <t>AROUDJ</t>
  </si>
  <si>
    <t>Faycal</t>
  </si>
  <si>
    <t>10AR0019</t>
  </si>
  <si>
    <t>AROUN</t>
  </si>
  <si>
    <t>Leila</t>
  </si>
  <si>
    <t>10AR0054</t>
  </si>
  <si>
    <t>ASLOUNE</t>
  </si>
  <si>
    <t>Ilhem</t>
  </si>
  <si>
    <t>10AR0237</t>
  </si>
  <si>
    <t>09LCA55510CAR</t>
  </si>
  <si>
    <t>AZOUZ</t>
  </si>
  <si>
    <t>Dahbia</t>
  </si>
  <si>
    <t>09DR082710CAR</t>
  </si>
  <si>
    <t>Akila</t>
  </si>
  <si>
    <t>08G52710CAR</t>
  </si>
  <si>
    <t>BAOUCHE</t>
  </si>
  <si>
    <t>10AR0244</t>
  </si>
  <si>
    <t>Yamina</t>
  </si>
  <si>
    <t>10AR0160</t>
  </si>
  <si>
    <t>BEDJGUELEL</t>
  </si>
  <si>
    <t>Zahia</t>
  </si>
  <si>
    <t>10AR0223</t>
  </si>
  <si>
    <t>BELGHOUL</t>
  </si>
  <si>
    <t>Nabil</t>
  </si>
  <si>
    <t>08AR283</t>
  </si>
  <si>
    <t>BELLAHOUEL</t>
  </si>
  <si>
    <t>10AR0192</t>
  </si>
  <si>
    <t>BENMAHDI</t>
  </si>
  <si>
    <t>Sabra</t>
  </si>
  <si>
    <t>09AR417</t>
  </si>
  <si>
    <t>BENNAI</t>
  </si>
  <si>
    <t>Massinissa</t>
  </si>
  <si>
    <t>09AR407</t>
  </si>
  <si>
    <t>BENYOUB</t>
  </si>
  <si>
    <t>Younes</t>
  </si>
  <si>
    <t>09AR0202</t>
  </si>
  <si>
    <t>BEY</t>
  </si>
  <si>
    <t>Radhia</t>
  </si>
  <si>
    <t>09SHS60410CAR</t>
  </si>
  <si>
    <t>BOUAKACHE</t>
  </si>
  <si>
    <t>10AR0084</t>
  </si>
  <si>
    <t>BOUDJETTOU</t>
  </si>
  <si>
    <t>Samra</t>
  </si>
  <si>
    <t>09AR0318</t>
  </si>
  <si>
    <t>BOUGUELLID</t>
  </si>
  <si>
    <t>Rafik</t>
  </si>
  <si>
    <t>09J13410CAR</t>
  </si>
  <si>
    <t>BOULAHRAOUT</t>
  </si>
  <si>
    <t>10AR0037</t>
  </si>
  <si>
    <t>BOULANSEUR</t>
  </si>
  <si>
    <t>09S12610CAR</t>
  </si>
  <si>
    <t>DJEDDOU</t>
  </si>
  <si>
    <t>09S14010CAR</t>
  </si>
  <si>
    <t>DJERMOUNI</t>
  </si>
  <si>
    <t>Halima</t>
  </si>
  <si>
    <t>09SHS54710CAR</t>
  </si>
  <si>
    <t>HABBAZ</t>
  </si>
  <si>
    <t>Amina</t>
  </si>
  <si>
    <t>08AR528</t>
  </si>
  <si>
    <t>HAIDOU</t>
  </si>
  <si>
    <t>10AR0023</t>
  </si>
  <si>
    <t>HAMOUR</t>
  </si>
  <si>
    <t>Nadia</t>
  </si>
  <si>
    <t>10AR0031</t>
  </si>
  <si>
    <t>IDJOUADIENE</t>
  </si>
  <si>
    <t>10AR0145</t>
  </si>
  <si>
    <t>IFFIS</t>
  </si>
  <si>
    <t>Amel</t>
  </si>
  <si>
    <t>09F18210CAR</t>
  </si>
  <si>
    <t>KACED</t>
  </si>
  <si>
    <t>08922310CAR</t>
  </si>
  <si>
    <t>KENTOURI</t>
  </si>
  <si>
    <t>Ourda</t>
  </si>
  <si>
    <t>09S24410CAR</t>
  </si>
  <si>
    <t>KERMANI</t>
  </si>
  <si>
    <t>Nadjet</t>
  </si>
  <si>
    <t>10AR0197</t>
  </si>
  <si>
    <t>09LCA06910CAR</t>
  </si>
  <si>
    <t>KHERBOUCHE</t>
  </si>
  <si>
    <t>09S03710CAR</t>
  </si>
  <si>
    <t>KHOUFACHE</t>
  </si>
  <si>
    <t>Nedjima</t>
  </si>
  <si>
    <t>10AR0139</t>
  </si>
  <si>
    <t>KIFOUCHE</t>
  </si>
  <si>
    <t>Gueltoum</t>
  </si>
  <si>
    <t>10AR0165</t>
  </si>
  <si>
    <t>LAIDI</t>
  </si>
  <si>
    <t>Nessma</t>
  </si>
  <si>
    <t>10AR0112</t>
  </si>
  <si>
    <t>LAKAB</t>
  </si>
  <si>
    <t>Anissa</t>
  </si>
  <si>
    <t>10AR0238</t>
  </si>
  <si>
    <t>LAMAMRA</t>
  </si>
  <si>
    <t>10AR0036</t>
  </si>
  <si>
    <t>LOUCHICHE</t>
  </si>
  <si>
    <t>09LCA24710CAR</t>
  </si>
  <si>
    <t>MASSIOUN</t>
  </si>
  <si>
    <t>10AR0107</t>
  </si>
  <si>
    <t>MAYOUT</t>
  </si>
  <si>
    <t>Sihem</t>
  </si>
  <si>
    <t>10AR0182</t>
  </si>
  <si>
    <t>MAZIOUA</t>
  </si>
  <si>
    <t>Silya</t>
  </si>
  <si>
    <t>10AR0089</t>
  </si>
  <si>
    <t>MEBARKI</t>
  </si>
  <si>
    <t>08J01809CAR</t>
  </si>
  <si>
    <t>MERRIR</t>
  </si>
  <si>
    <t>Zahra</t>
  </si>
  <si>
    <t>10AR0183</t>
  </si>
  <si>
    <t>MOUSSI</t>
  </si>
  <si>
    <t>08AR245</t>
  </si>
  <si>
    <t>NASRI</t>
  </si>
  <si>
    <t>Mohamed</t>
  </si>
  <si>
    <t>09SHS05510CAR</t>
  </si>
  <si>
    <t>OUBELAID</t>
  </si>
  <si>
    <t>08AR602</t>
  </si>
  <si>
    <t>OUOTMANI</t>
  </si>
  <si>
    <t>09AR0195</t>
  </si>
  <si>
    <t>OUSSADI</t>
  </si>
  <si>
    <t>09AR0305</t>
  </si>
  <si>
    <t>OUTIS</t>
  </si>
  <si>
    <t>09J19910CAR</t>
  </si>
  <si>
    <t>OUZANE</t>
  </si>
  <si>
    <t>09SHS32410CAR</t>
  </si>
  <si>
    <t>RADJI</t>
  </si>
  <si>
    <t>Mouloud</t>
  </si>
  <si>
    <t>10AR0241</t>
  </si>
  <si>
    <t>ROUGOU</t>
  </si>
  <si>
    <t>10AR0071</t>
  </si>
  <si>
    <t>SADI</t>
  </si>
  <si>
    <t>Nachida</t>
  </si>
  <si>
    <t>09AR0189</t>
  </si>
  <si>
    <t>SAHI</t>
  </si>
  <si>
    <t>Zouba</t>
  </si>
  <si>
    <t>10AR0225</t>
  </si>
  <si>
    <t>SAMAHI</t>
  </si>
  <si>
    <t>Houria</t>
  </si>
  <si>
    <t>09S17710CAR</t>
  </si>
  <si>
    <t>TABTA</t>
  </si>
  <si>
    <t>10AR0204</t>
  </si>
  <si>
    <t>TALBI</t>
  </si>
  <si>
    <t>Lila</t>
  </si>
  <si>
    <t>09AR0280</t>
  </si>
  <si>
    <t>TENSAOUT</t>
  </si>
  <si>
    <t>Meriem</t>
  </si>
  <si>
    <t>10AR0151</t>
  </si>
  <si>
    <t>TIOUR</t>
  </si>
  <si>
    <t>09.83</t>
  </si>
  <si>
    <t>11.83</t>
  </si>
  <si>
    <t>16.50</t>
  </si>
  <si>
    <t>Année universitaire 2011/2012</t>
  </si>
  <si>
    <t>DEPARTEMENT LANGUE &amp; LITTERATURE ARABES</t>
  </si>
  <si>
    <t>Spécialité: critique et analyse du discours</t>
  </si>
  <si>
    <t>Crédit</t>
  </si>
  <si>
    <t>10.60</t>
  </si>
  <si>
    <t>08.75</t>
  </si>
  <si>
    <t>10.44</t>
  </si>
  <si>
    <t>10.25</t>
  </si>
  <si>
    <t>11.88</t>
  </si>
  <si>
    <t>11.25</t>
  </si>
  <si>
    <t>12.09</t>
  </si>
  <si>
    <t>11.60</t>
  </si>
  <si>
    <t>09.89</t>
  </si>
  <si>
    <t>08.17</t>
  </si>
  <si>
    <t>11.02</t>
  </si>
  <si>
    <t>11.55</t>
  </si>
  <si>
    <t>11.08</t>
  </si>
  <si>
    <t>11.58</t>
  </si>
  <si>
    <t>09.85</t>
  </si>
  <si>
    <t>12.25</t>
  </si>
  <si>
    <t>12.24</t>
  </si>
  <si>
    <t>10.30</t>
  </si>
  <si>
    <t>10.92</t>
  </si>
  <si>
    <t>11.53</t>
  </si>
  <si>
    <t>10.75</t>
  </si>
  <si>
    <t>10.55</t>
  </si>
  <si>
    <t>12.38</t>
  </si>
  <si>
    <t>11.75</t>
  </si>
  <si>
    <t>11.40</t>
  </si>
  <si>
    <t>10.47</t>
  </si>
  <si>
    <t>11.15</t>
  </si>
  <si>
    <t>11.38</t>
  </si>
  <si>
    <t>05.86</t>
  </si>
  <si>
    <t>09.86</t>
  </si>
  <si>
    <t>08.58</t>
  </si>
  <si>
    <t>07.70</t>
  </si>
  <si>
    <t>04.50</t>
  </si>
  <si>
    <t>10.62</t>
  </si>
  <si>
    <t>09.25</t>
  </si>
  <si>
    <t>05.38</t>
  </si>
  <si>
    <t>10.22</t>
  </si>
  <si>
    <t>09.90</t>
  </si>
  <si>
    <t>11.42</t>
  </si>
  <si>
    <t>13.33</t>
  </si>
  <si>
    <t>12.28</t>
  </si>
  <si>
    <t>11.45</t>
  </si>
  <si>
    <t>13.12</t>
  </si>
  <si>
    <t>14.67</t>
  </si>
  <si>
    <t>14.17</t>
  </si>
  <si>
    <t>09.69</t>
  </si>
  <si>
    <t>09.08</t>
  </si>
  <si>
    <t>11.30</t>
  </si>
  <si>
    <t>11.57</t>
  </si>
  <si>
    <t>10.80</t>
  </si>
  <si>
    <t>13.08</t>
  </si>
  <si>
    <t>11.47</t>
  </si>
  <si>
    <t>09.75</t>
  </si>
  <si>
    <t>09.70</t>
  </si>
  <si>
    <t>03.50</t>
  </si>
  <si>
    <t>12.03</t>
  </si>
  <si>
    <t>16</t>
  </si>
  <si>
    <t>09.92</t>
  </si>
  <si>
    <t>10.05</t>
  </si>
  <si>
    <t>11.71</t>
  </si>
  <si>
    <t>09.60</t>
  </si>
  <si>
    <t>10.56</t>
  </si>
  <si>
    <t>06.55</t>
  </si>
  <si>
    <t>11.14</t>
  </si>
  <si>
    <t>10.89</t>
  </si>
  <si>
    <t>08.70</t>
  </si>
  <si>
    <t>05.67</t>
  </si>
  <si>
    <t>06.58</t>
  </si>
  <si>
    <t>11.31</t>
  </si>
  <si>
    <t>09.80</t>
  </si>
  <si>
    <t>11.12</t>
  </si>
  <si>
    <t>06.05</t>
  </si>
  <si>
    <t>11.80</t>
  </si>
  <si>
    <t>11.36</t>
  </si>
  <si>
    <t>08.85</t>
  </si>
  <si>
    <t>11.19</t>
  </si>
  <si>
    <t>10.08</t>
  </si>
  <si>
    <t>10.03</t>
  </si>
  <si>
    <t>05.81</t>
  </si>
  <si>
    <t>09.05</t>
  </si>
  <si>
    <t>11.29</t>
  </si>
  <si>
    <t>11.69</t>
  </si>
  <si>
    <t>09.58</t>
  </si>
  <si>
    <t>10.70</t>
  </si>
  <si>
    <t>11.52</t>
  </si>
  <si>
    <t>10.97</t>
  </si>
  <si>
    <t>11.81</t>
  </si>
  <si>
    <t>07AR224</t>
  </si>
  <si>
    <t>ACHIT</t>
  </si>
  <si>
    <t>08.59</t>
  </si>
  <si>
    <t>08.71</t>
  </si>
  <si>
    <t>10.27</t>
  </si>
  <si>
    <t>07AR071</t>
  </si>
  <si>
    <t>BELOUAHRI</t>
  </si>
  <si>
    <t>09.88</t>
  </si>
  <si>
    <t>09.42</t>
  </si>
  <si>
    <t>07AR089</t>
  </si>
  <si>
    <t>BEN AISSA CHERIF</t>
  </si>
  <si>
    <t>Abla</t>
  </si>
  <si>
    <t>10.81</t>
  </si>
  <si>
    <t>10.12</t>
  </si>
  <si>
    <t>12.58</t>
  </si>
  <si>
    <t>06.36</t>
  </si>
  <si>
    <t>07AR199</t>
  </si>
  <si>
    <t>BENMENNI</t>
  </si>
  <si>
    <t>Sadjia</t>
  </si>
  <si>
    <t>09.54</t>
  </si>
  <si>
    <t>10.79</t>
  </si>
  <si>
    <t>07.91</t>
  </si>
  <si>
    <t>03</t>
  </si>
  <si>
    <t>07AR164</t>
  </si>
  <si>
    <t>BOUMAZA</t>
  </si>
  <si>
    <t>Hamama</t>
  </si>
  <si>
    <t>10.16</t>
  </si>
  <si>
    <t>11.62</t>
  </si>
  <si>
    <t>09.73</t>
  </si>
  <si>
    <t>07AR038</t>
  </si>
  <si>
    <t>CHIKHOUNE</t>
  </si>
  <si>
    <t>Samia</t>
  </si>
  <si>
    <t>09.52</t>
  </si>
  <si>
    <t>08.18</t>
  </si>
  <si>
    <t>07AR255</t>
  </si>
  <si>
    <t>DJOUADI</t>
  </si>
  <si>
    <t>08.48</t>
  </si>
  <si>
    <t>08.12</t>
  </si>
  <si>
    <t>09.09</t>
  </si>
  <si>
    <t>07AR065</t>
  </si>
  <si>
    <t>GHENAM</t>
  </si>
  <si>
    <t>Sid ali</t>
  </si>
  <si>
    <t>09.97</t>
  </si>
  <si>
    <t>07.36</t>
  </si>
  <si>
    <t>07AR175</t>
  </si>
  <si>
    <t>KARA ACHIRA</t>
  </si>
  <si>
    <t>Rahma</t>
  </si>
  <si>
    <t>11.46</t>
  </si>
  <si>
    <t>07AR124</t>
  </si>
  <si>
    <t>KARRICHE</t>
  </si>
  <si>
    <t>Mehnia</t>
  </si>
  <si>
    <t>10.51</t>
  </si>
  <si>
    <t>10.21</t>
  </si>
  <si>
    <t>07.27</t>
  </si>
  <si>
    <t>07AR127</t>
  </si>
  <si>
    <t>MATARI</t>
  </si>
  <si>
    <t>Chahira</t>
  </si>
  <si>
    <t>11.43</t>
  </si>
  <si>
    <t>07AR109</t>
  </si>
  <si>
    <t>MESSOUAF</t>
  </si>
  <si>
    <t>Zoulikha</t>
  </si>
  <si>
    <t>09.18</t>
  </si>
  <si>
    <t>07.18</t>
  </si>
  <si>
    <t>07AR174</t>
  </si>
  <si>
    <t>OMOURI</t>
  </si>
  <si>
    <t>Tassadit</t>
  </si>
  <si>
    <t>09.30</t>
  </si>
  <si>
    <t>09.62</t>
  </si>
  <si>
    <t>10.71</t>
  </si>
  <si>
    <t>08.23</t>
  </si>
  <si>
    <t>07AR090</t>
  </si>
  <si>
    <t>RIAL</t>
  </si>
  <si>
    <t>Kamilia</t>
  </si>
  <si>
    <t>09.37</t>
  </si>
  <si>
    <t>10.87</t>
  </si>
  <si>
    <t>06.45</t>
  </si>
  <si>
    <t>07AR246</t>
  </si>
  <si>
    <t>SELLAM</t>
  </si>
  <si>
    <t>Houa</t>
  </si>
  <si>
    <t>10.06</t>
  </si>
  <si>
    <t>07.82</t>
  </si>
  <si>
    <t>07AR018</t>
  </si>
  <si>
    <t>TABET</t>
  </si>
  <si>
    <t>Mahmoud</t>
  </si>
  <si>
    <t>11.66</t>
  </si>
  <si>
    <t>12.62</t>
  </si>
  <si>
    <t>06.73</t>
  </si>
  <si>
    <t>07AR251</t>
  </si>
  <si>
    <t>TAIB</t>
  </si>
  <si>
    <t>Cherifa</t>
  </si>
  <si>
    <t>08.31</t>
  </si>
  <si>
    <t>10.42</t>
  </si>
  <si>
    <t>09.32</t>
  </si>
  <si>
    <t>07AR125</t>
  </si>
  <si>
    <t>TIGRINE</t>
  </si>
  <si>
    <t>09.26</t>
  </si>
  <si>
    <t>07.71</t>
  </si>
  <si>
    <t>07AR212</t>
  </si>
  <si>
    <t>ZOUAOUI</t>
  </si>
  <si>
    <t>Oussama</t>
  </si>
  <si>
    <t>07.99</t>
  </si>
  <si>
    <t>Abond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</si>
</sst>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ج.&quot;\ #,##0_-;&quot;د.ج.&quot;\ #,##0\-"/>
    <numFmt numFmtId="165" formatCode="&quot;د.ج.&quot;\ #,##0_-;[Red]&quot;د.ج.&quot;\ #,##0\-"/>
    <numFmt numFmtId="166" formatCode="&quot;د.ج.&quot;\ #,##0.00_-;&quot;د.ج.&quot;\ #,##0.00\-"/>
    <numFmt numFmtId="167" formatCode="&quot;د.ج.&quot;\ #,##0.00_-;[Red]&quot;د.ج.&quot;\ #,##0.00\-"/>
    <numFmt numFmtId="168" formatCode="_-&quot;د.ج.&quot;\ * #,##0_-;_-&quot;د.ج.&quot;\ * #,##0\-;_-&quot;د.ج.&quot;\ * &quot;-&quot;_-;_-@_-"/>
    <numFmt numFmtId="169" formatCode="_-* #,##0_-;_-* #,##0\-;_-* &quot;-&quot;_-;_-@_-"/>
    <numFmt numFmtId="170" formatCode="_-&quot;د.ج.&quot;\ * #,##0.00_-;_-&quot;د.ج.&quot;\ * #,##0.00\-;_-&quot;د.ج.&quot;\ * &quot;-&quot;??_-;_-@_-"/>
    <numFmt numFmtId="171" formatCode="_-* #,##0.00_-;_-* #,##0.00\-;_-* &quot;-&quot;??_-;_-@_-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4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6" fillId="0" borderId="10" xfId="0" applyFont="1" applyFill="1" applyBorder="1" applyAlignment="1">
      <alignment textRotation="90"/>
    </xf>
    <xf numFmtId="0" fontId="6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 readingOrder="1"/>
    </xf>
    <xf numFmtId="0" fontId="1" fillId="35" borderId="0" xfId="0" applyFont="1" applyFill="1" applyBorder="1" applyAlignment="1">
      <alignment/>
    </xf>
    <xf numFmtId="2" fontId="1" fillId="36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textRotation="90"/>
    </xf>
    <xf numFmtId="0" fontId="6" fillId="33" borderId="10" xfId="0" applyFont="1" applyFill="1" applyBorder="1" applyAlignment="1">
      <alignment textRotation="90"/>
    </xf>
    <xf numFmtId="0" fontId="6" fillId="34" borderId="10" xfId="0" applyFont="1" applyFill="1" applyBorder="1" applyAlignment="1">
      <alignment textRotation="90"/>
    </xf>
    <xf numFmtId="0" fontId="6" fillId="35" borderId="10" xfId="0" applyFont="1" applyFill="1" applyBorder="1" applyAlignment="1">
      <alignment textRotation="90"/>
    </xf>
    <xf numFmtId="2" fontId="6" fillId="36" borderId="10" xfId="0" applyNumberFormat="1" applyFont="1" applyFill="1" applyBorder="1" applyAlignment="1">
      <alignment textRotation="90"/>
    </xf>
    <xf numFmtId="0" fontId="6" fillId="33" borderId="10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7" borderId="13" xfId="0" applyFont="1" applyFill="1" applyBorder="1" applyAlignment="1">
      <alignment/>
    </xf>
    <xf numFmtId="2" fontId="6" fillId="37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2" fontId="6" fillId="37" borderId="14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9" fillId="34" borderId="10" xfId="0" applyFont="1" applyFill="1" applyBorder="1" applyAlignment="1">
      <alignment readingOrder="1"/>
    </xf>
    <xf numFmtId="0" fontId="1" fillId="35" borderId="10" xfId="0" applyFont="1" applyFill="1" applyBorder="1" applyAlignment="1">
      <alignment/>
    </xf>
    <xf numFmtId="2" fontId="2" fillId="36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readingOrder="1"/>
    </xf>
    <xf numFmtId="0" fontId="2" fillId="35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9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2" fontId="46" fillId="40" borderId="10" xfId="0" applyNumberFormat="1" applyFont="1" applyFill="1" applyBorder="1" applyAlignment="1">
      <alignment textRotation="90"/>
    </xf>
    <xf numFmtId="2" fontId="0" fillId="40" borderId="10" xfId="0" applyNumberFormat="1" applyFill="1" applyBorder="1" applyAlignment="1">
      <alignment textRotation="90"/>
    </xf>
    <xf numFmtId="0" fontId="2" fillId="39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2" fontId="2" fillId="39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6" fillId="37" borderId="13" xfId="0" applyFont="1" applyFill="1" applyBorder="1" applyAlignment="1">
      <alignment/>
    </xf>
    <xf numFmtId="2" fontId="6" fillId="37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2" fontId="6" fillId="37" borderId="1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2" fontId="1" fillId="37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2" fontId="1" fillId="37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2" fontId="0" fillId="33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8" fillId="34" borderId="10" xfId="0" applyFont="1" applyFill="1" applyBorder="1" applyAlignment="1">
      <alignment readingOrder="1"/>
    </xf>
    <xf numFmtId="0" fontId="0" fillId="35" borderId="10" xfId="0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38" borderId="10" xfId="0" applyFont="1" applyFill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24"/>
  <sheetViews>
    <sheetView tabSelected="1" workbookViewId="0" topLeftCell="O115">
      <selection activeCell="AO129" sqref="AO129"/>
    </sheetView>
  </sheetViews>
  <sheetFormatPr defaultColWidth="11.421875" defaultRowHeight="12.75"/>
  <cols>
    <col min="1" max="1" width="3.421875" style="0" customWidth="1"/>
    <col min="2" max="2" width="8.00390625" style="0" customWidth="1"/>
    <col min="3" max="3" width="9.28125" style="0" customWidth="1"/>
    <col min="4" max="4" width="6.57421875" style="0" customWidth="1"/>
    <col min="5" max="5" width="5.28125" style="0" customWidth="1"/>
    <col min="6" max="6" width="3.8515625" style="0" hidden="1" customWidth="1"/>
    <col min="7" max="7" width="5.57421875" style="0" customWidth="1"/>
    <col min="8" max="8" width="5.8515625" style="0" customWidth="1"/>
    <col min="9" max="9" width="5.421875" style="0" customWidth="1"/>
    <col min="10" max="10" width="6.00390625" style="0" customWidth="1"/>
    <col min="11" max="11" width="4.00390625" style="0" hidden="1" customWidth="1"/>
    <col min="12" max="12" width="6.140625" style="0" customWidth="1"/>
    <col min="13" max="13" width="5.57421875" style="0" customWidth="1"/>
    <col min="14" max="14" width="5.421875" style="0" customWidth="1"/>
    <col min="15" max="15" width="6.140625" style="0" customWidth="1"/>
    <col min="16" max="16" width="5.57421875" style="0" customWidth="1"/>
    <col min="17" max="17" width="3.421875" style="0" hidden="1" customWidth="1"/>
    <col min="18" max="18" width="5.57421875" style="0" customWidth="1"/>
    <col min="19" max="19" width="5.421875" style="0" customWidth="1"/>
    <col min="20" max="20" width="5.8515625" style="0" customWidth="1"/>
    <col min="21" max="21" width="3.7109375" style="0" hidden="1" customWidth="1"/>
    <col min="22" max="23" width="5.421875" style="0" customWidth="1"/>
    <col min="24" max="24" width="2.8515625" style="0" customWidth="1"/>
    <col min="25" max="25" width="6.00390625" style="0" customWidth="1"/>
    <col min="26" max="26" width="5.421875" style="0" customWidth="1"/>
    <col min="27" max="27" width="4.00390625" style="0" hidden="1" customWidth="1"/>
    <col min="28" max="28" width="5.7109375" style="0" customWidth="1"/>
    <col min="29" max="29" width="6.28125" style="0" customWidth="1"/>
    <col min="30" max="30" width="6.00390625" style="0" customWidth="1"/>
    <col min="31" max="31" width="5.57421875" style="0" customWidth="1"/>
    <col min="32" max="32" width="3.8515625" style="0" hidden="1" customWidth="1"/>
    <col min="33" max="33" width="6.00390625" style="0" customWidth="1"/>
    <col min="34" max="34" width="6.140625" style="0" customWidth="1"/>
    <col min="35" max="35" width="5.7109375" style="0" customWidth="1"/>
    <col min="36" max="36" width="5.57421875" style="0" customWidth="1"/>
    <col min="37" max="37" width="5.421875" style="0" customWidth="1"/>
    <col min="38" max="38" width="5.421875" style="0" hidden="1" customWidth="1"/>
    <col min="39" max="39" width="5.7109375" style="0" customWidth="1"/>
    <col min="40" max="40" width="6.00390625" style="0" customWidth="1"/>
    <col min="41" max="41" width="5.8515625" style="0" customWidth="1"/>
    <col min="42" max="42" width="5.421875" style="0" hidden="1" customWidth="1"/>
    <col min="43" max="43" width="6.00390625" style="0" customWidth="1"/>
    <col min="44" max="44" width="5.57421875" style="0" customWidth="1"/>
    <col min="45" max="45" width="5.7109375" style="0" customWidth="1"/>
    <col min="46" max="46" width="3.421875" style="0" customWidth="1"/>
    <col min="47" max="47" width="5.421875" style="0" customWidth="1"/>
    <col min="48" max="48" width="3.421875" style="0" customWidth="1"/>
    <col min="49" max="49" width="6.140625" style="0" customWidth="1"/>
    <col min="50" max="50" width="8.00390625" style="0" customWidth="1"/>
    <col min="51" max="51" width="0.71875" style="0" hidden="1" customWidth="1"/>
    <col min="52" max="52" width="0" style="0" hidden="1" customWidth="1"/>
    <col min="54" max="54" width="13.00390625" style="0" customWidth="1"/>
  </cols>
  <sheetData>
    <row r="1" spans="1:47" ht="12.75">
      <c r="A1" s="5" t="s">
        <v>39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  <c r="W1" s="1"/>
      <c r="X1" s="1"/>
      <c r="Y1" s="4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2.75">
      <c r="A2" s="5" t="s">
        <v>100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J2" s="5"/>
      <c r="AK2" s="1"/>
      <c r="AL2" s="1"/>
      <c r="AM2" s="1"/>
      <c r="AN2" s="1"/>
      <c r="AO2" s="5" t="s">
        <v>340</v>
      </c>
      <c r="AT2" s="1"/>
      <c r="AU2" s="4"/>
    </row>
    <row r="3" spans="1:47" ht="12.75">
      <c r="A3" s="5" t="s">
        <v>341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"/>
      <c r="W3" s="1"/>
      <c r="X3" s="1"/>
      <c r="Y3" s="4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T3" s="1"/>
      <c r="AU3" s="1"/>
    </row>
    <row r="4" spans="1:47" ht="18">
      <c r="A4" s="5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" t="s">
        <v>44</v>
      </c>
      <c r="Q4" s="6"/>
      <c r="R4" s="1"/>
      <c r="S4" s="1"/>
      <c r="T4" s="1"/>
      <c r="U4" s="1"/>
      <c r="V4" s="1"/>
      <c r="W4" s="3"/>
      <c r="X4" s="3"/>
      <c r="Y4" s="1"/>
      <c r="Z4" s="4"/>
      <c r="AA4" s="4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T4" s="1"/>
      <c r="AU4" s="1"/>
    </row>
    <row r="5" spans="1:47" ht="18">
      <c r="A5" s="5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6" t="s">
        <v>342</v>
      </c>
      <c r="O5" s="1"/>
      <c r="P5" s="5"/>
      <c r="Q5" s="5"/>
      <c r="R5" s="5"/>
      <c r="S5" s="5"/>
      <c r="T5" s="5"/>
      <c r="U5" s="5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6" t="s">
        <v>42</v>
      </c>
      <c r="AJ5" s="6"/>
      <c r="AK5" s="1"/>
      <c r="AL5" s="4"/>
      <c r="AM5" s="1"/>
      <c r="AN5" s="1"/>
      <c r="AT5" s="1"/>
      <c r="AU5" s="1"/>
    </row>
    <row r="6" spans="1:47" ht="18">
      <c r="A6" s="5" t="s">
        <v>43</v>
      </c>
      <c r="B6" s="2"/>
      <c r="C6" s="1"/>
      <c r="D6" s="1"/>
      <c r="E6" s="6"/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"/>
      <c r="W6" s="1"/>
      <c r="X6" s="1"/>
      <c r="Y6" s="4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8">
      <c r="A7" s="5"/>
      <c r="B7" s="2"/>
      <c r="C7" s="1"/>
      <c r="D7" s="1"/>
      <c r="E7" s="1"/>
      <c r="F7" s="1"/>
      <c r="G7" s="1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"/>
      <c r="W7" s="1"/>
      <c r="X7" s="1"/>
      <c r="Y7" s="4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50" ht="12.75">
      <c r="A8" s="11"/>
      <c r="B8" s="87" t="s">
        <v>99</v>
      </c>
      <c r="C8" s="88"/>
      <c r="D8" s="88"/>
      <c r="E8" s="14">
        <v>10</v>
      </c>
      <c r="F8" s="15"/>
      <c r="G8" s="69">
        <v>4</v>
      </c>
      <c r="H8" s="69">
        <v>3</v>
      </c>
      <c r="I8" s="69">
        <v>3</v>
      </c>
      <c r="J8" s="14">
        <v>11</v>
      </c>
      <c r="K8" s="71"/>
      <c r="L8" s="69">
        <v>3</v>
      </c>
      <c r="M8" s="69">
        <v>4</v>
      </c>
      <c r="N8" s="69">
        <v>2</v>
      </c>
      <c r="O8" s="69">
        <v>2</v>
      </c>
      <c r="P8" s="14">
        <v>5</v>
      </c>
      <c r="Q8" s="71"/>
      <c r="R8" s="69">
        <v>3</v>
      </c>
      <c r="S8" s="69">
        <v>2</v>
      </c>
      <c r="T8" s="14">
        <v>4</v>
      </c>
      <c r="U8" s="71"/>
      <c r="V8" s="69">
        <v>2</v>
      </c>
      <c r="W8" s="69">
        <v>2</v>
      </c>
      <c r="X8" s="72"/>
      <c r="Y8" s="73"/>
      <c r="Z8" s="14">
        <v>9</v>
      </c>
      <c r="AA8" s="71"/>
      <c r="AB8" s="74">
        <v>3</v>
      </c>
      <c r="AC8" s="74">
        <v>3</v>
      </c>
      <c r="AD8" s="74">
        <v>3</v>
      </c>
      <c r="AE8" s="14">
        <v>10</v>
      </c>
      <c r="AF8" s="71"/>
      <c r="AG8" s="74">
        <v>3</v>
      </c>
      <c r="AH8" s="74">
        <v>3</v>
      </c>
      <c r="AI8" s="74">
        <v>2</v>
      </c>
      <c r="AJ8" s="74">
        <v>2</v>
      </c>
      <c r="AK8" s="14">
        <v>4</v>
      </c>
      <c r="AL8" s="71"/>
      <c r="AM8" s="74">
        <v>2</v>
      </c>
      <c r="AN8" s="74">
        <v>2</v>
      </c>
      <c r="AO8" s="14">
        <v>7</v>
      </c>
      <c r="AP8" s="71"/>
      <c r="AQ8" s="74">
        <v>2</v>
      </c>
      <c r="AR8" s="74">
        <v>2</v>
      </c>
      <c r="AS8" s="74">
        <v>3</v>
      </c>
      <c r="AT8" s="75"/>
      <c r="AU8" s="76"/>
      <c r="AV8" s="77"/>
      <c r="AW8" s="77"/>
      <c r="AX8" s="77"/>
    </row>
    <row r="9" spans="1:53" ht="88.5">
      <c r="A9" s="29" t="s">
        <v>35</v>
      </c>
      <c r="B9" s="29" t="s">
        <v>37</v>
      </c>
      <c r="C9" s="29" t="s">
        <v>0</v>
      </c>
      <c r="D9" s="29" t="s">
        <v>1</v>
      </c>
      <c r="E9" s="30" t="s">
        <v>2</v>
      </c>
      <c r="F9" s="31" t="s">
        <v>68</v>
      </c>
      <c r="G9" s="29" t="s">
        <v>3</v>
      </c>
      <c r="H9" s="29" t="s">
        <v>4</v>
      </c>
      <c r="I9" s="29" t="s">
        <v>5</v>
      </c>
      <c r="J9" s="30" t="s">
        <v>6</v>
      </c>
      <c r="K9" s="31" t="s">
        <v>69</v>
      </c>
      <c r="L9" s="29" t="s">
        <v>7</v>
      </c>
      <c r="M9" s="29" t="s">
        <v>8</v>
      </c>
      <c r="N9" s="29" t="s">
        <v>9</v>
      </c>
      <c r="O9" s="29" t="s">
        <v>10</v>
      </c>
      <c r="P9" s="30" t="s">
        <v>11</v>
      </c>
      <c r="Q9" s="31" t="s">
        <v>70</v>
      </c>
      <c r="R9" s="29" t="s">
        <v>12</v>
      </c>
      <c r="S9" s="29" t="s">
        <v>13</v>
      </c>
      <c r="T9" s="30" t="s">
        <v>14</v>
      </c>
      <c r="U9" s="31" t="s">
        <v>71</v>
      </c>
      <c r="V9" s="29" t="s">
        <v>15</v>
      </c>
      <c r="W9" s="29" t="s">
        <v>16</v>
      </c>
      <c r="X9" s="32" t="s">
        <v>67</v>
      </c>
      <c r="Y9" s="33" t="s">
        <v>38</v>
      </c>
      <c r="Z9" s="30" t="s">
        <v>17</v>
      </c>
      <c r="AA9" s="31" t="s">
        <v>72</v>
      </c>
      <c r="AB9" s="29" t="s">
        <v>18</v>
      </c>
      <c r="AC9" s="29" t="s">
        <v>19</v>
      </c>
      <c r="AD9" s="29" t="s">
        <v>20</v>
      </c>
      <c r="AE9" s="30" t="s">
        <v>21</v>
      </c>
      <c r="AF9" s="31" t="s">
        <v>73</v>
      </c>
      <c r="AG9" s="29" t="s">
        <v>22</v>
      </c>
      <c r="AH9" s="29" t="s">
        <v>23</v>
      </c>
      <c r="AI9" s="29" t="s">
        <v>24</v>
      </c>
      <c r="AJ9" s="29" t="s">
        <v>25</v>
      </c>
      <c r="AK9" s="30" t="s">
        <v>26</v>
      </c>
      <c r="AL9" s="31" t="s">
        <v>74</v>
      </c>
      <c r="AM9" s="29" t="s">
        <v>27</v>
      </c>
      <c r="AN9" s="29" t="s">
        <v>28</v>
      </c>
      <c r="AO9" s="30" t="s">
        <v>29</v>
      </c>
      <c r="AP9" s="31" t="s">
        <v>75</v>
      </c>
      <c r="AQ9" s="29" t="s">
        <v>30</v>
      </c>
      <c r="AR9" s="29" t="s">
        <v>31</v>
      </c>
      <c r="AS9" s="29" t="s">
        <v>32</v>
      </c>
      <c r="AT9" s="32" t="s">
        <v>76</v>
      </c>
      <c r="AU9" s="33" t="s">
        <v>36</v>
      </c>
      <c r="AV9" s="12" t="s">
        <v>77</v>
      </c>
      <c r="AW9" s="12" t="s">
        <v>78</v>
      </c>
      <c r="AX9" s="12" t="s">
        <v>33</v>
      </c>
      <c r="AY9" s="12" t="s">
        <v>79</v>
      </c>
      <c r="AZ9" s="25"/>
      <c r="BA9" s="25"/>
    </row>
    <row r="10" spans="1:53" ht="19.5" customHeight="1">
      <c r="A10" s="26">
        <v>1</v>
      </c>
      <c r="B10" s="69" t="s">
        <v>80</v>
      </c>
      <c r="C10" s="69" t="s">
        <v>81</v>
      </c>
      <c r="D10" s="69" t="s">
        <v>61</v>
      </c>
      <c r="E10" s="78">
        <f>((G10*4)+(H10*3)+(I10*3))/10</f>
        <v>10.001999999999999</v>
      </c>
      <c r="F10" s="79">
        <f>IF(G10&gt;=10,10,SUM(IF(G10&gt;=10,4,0),IF(H10&gt;=10,3,0),IF(I10&gt;=10,3,0)))</f>
        <v>10</v>
      </c>
      <c r="G10" s="85">
        <v>10.5</v>
      </c>
      <c r="H10" s="85">
        <v>12.67</v>
      </c>
      <c r="I10" s="85">
        <v>6.67</v>
      </c>
      <c r="J10" s="78">
        <f>((L10*3)+(M10*4)+(N10*2)+(O10*2))/11</f>
        <v>8.363636363636363</v>
      </c>
      <c r="K10" s="80">
        <f>IF(J10&gt;=10,11,SUM(IF(L10&gt;=10,3,0),IF(M10&gt;=10,4,0),IF(N10&gt;=10,2,0),IF(O10&gt;=10,2,0)))</f>
        <v>6</v>
      </c>
      <c r="L10" s="85">
        <v>6</v>
      </c>
      <c r="M10" s="85">
        <v>10</v>
      </c>
      <c r="N10" s="85">
        <v>11</v>
      </c>
      <c r="O10" s="85">
        <v>6</v>
      </c>
      <c r="P10" s="78">
        <f>((R10*3)+(S10*2))/5</f>
        <v>7.9</v>
      </c>
      <c r="Q10" s="81">
        <f>IF(P10&gt;=10,5,SUM(IF(R10&gt;=10,3,0),IF(S10&gt;=10,2,0)))</f>
        <v>2</v>
      </c>
      <c r="R10" s="85">
        <v>6.5</v>
      </c>
      <c r="S10" s="85">
        <v>10</v>
      </c>
      <c r="T10" s="78">
        <f>((V10*2)+(W10*2))/4</f>
        <v>7.665</v>
      </c>
      <c r="U10" s="81">
        <f>IF(T10&gt;=10,4,SUM(IF(V10&gt;=10,2,0),IF(W10&gt;=10,2,0)))</f>
        <v>0</v>
      </c>
      <c r="V10" s="85">
        <v>8.33</v>
      </c>
      <c r="W10" s="85">
        <v>7</v>
      </c>
      <c r="X10" s="82">
        <f>IF(Y10&gt;=10,30,SUM(F10+K10+Q10+U10))</f>
        <v>18</v>
      </c>
      <c r="Y10" s="83">
        <f>ROUNDUP(((E10*10)+(J10*11)+(P10*5)+(T10*4))/30,2)</f>
        <v>8.74</v>
      </c>
      <c r="Z10" s="78">
        <f>((AB10*3)+(AC10*3)+(AD10*3))/9</f>
        <v>11.5</v>
      </c>
      <c r="AA10" s="79">
        <f>IF(Z10&gt;=10,9,SUM(IF(AB10&gt;=10,3,0),IF(AC10&gt;=10,3,0),IF(AD10&gt;=10,3,0)))</f>
        <v>9</v>
      </c>
      <c r="AB10" s="85">
        <v>9</v>
      </c>
      <c r="AC10" s="85">
        <v>11.83</v>
      </c>
      <c r="AD10" s="85">
        <v>13.67</v>
      </c>
      <c r="AE10" s="78">
        <f>((AG10*3)+(AH10*3)+(AI10*2)+(AJ10*2))/10</f>
        <v>9.25</v>
      </c>
      <c r="AF10" s="81">
        <f>IF(AE10&gt;=10,10,SUM(IF(AG10&gt;=10,3,0),IF(AH10&gt;=10,3,0),IF(AI10&gt;=10,2,0),IF(AJ10&gt;=10,2,0)))</f>
        <v>8</v>
      </c>
      <c r="AG10" s="85">
        <v>11.5</v>
      </c>
      <c r="AH10" s="85">
        <v>12</v>
      </c>
      <c r="AI10" s="85">
        <v>0</v>
      </c>
      <c r="AJ10" s="85">
        <v>11</v>
      </c>
      <c r="AK10" s="78">
        <f>((AM10*2)+(AN10*2))/4</f>
        <v>11.5</v>
      </c>
      <c r="AL10" s="81">
        <f>IF(AK10&gt;=10,4,SUM(IF(AM10&gt;=10,2,0),IF(AN10&gt;=10,2,0)))</f>
        <v>4</v>
      </c>
      <c r="AM10" s="85">
        <v>12.5</v>
      </c>
      <c r="AN10" s="85">
        <v>10.5</v>
      </c>
      <c r="AO10" s="78">
        <f>((AQ10*2)+(AR10*2)+(AS10*3))/7</f>
        <v>11.071428571428571</v>
      </c>
      <c r="AP10" s="79">
        <f>IF(AO10&gt;=10,7,SUM(IF(AQ10&gt;=10,2,0),IF(AR10&gt;=10,2,0),IF(AS10&gt;=10,3,0)))</f>
        <v>7</v>
      </c>
      <c r="AQ10" s="85">
        <v>10</v>
      </c>
      <c r="AR10" s="85">
        <v>10</v>
      </c>
      <c r="AS10" s="85">
        <v>12.5</v>
      </c>
      <c r="AT10" s="82">
        <f>IF(AU10&gt;=10,30,SUM(AA10+AF10+AL10+AP10))</f>
        <v>30</v>
      </c>
      <c r="AU10" s="83">
        <f>ROUNDUP(((Z10*9)+(AE10*10)+(AK10*4)+(AO10*7))/30,2)</f>
        <v>10.65</v>
      </c>
      <c r="AV10" s="44">
        <f>IF(AW10&gt;=10,60,SUM(X10+AT10))</f>
        <v>48</v>
      </c>
      <c r="AW10" s="85">
        <f>ROUNDUP(((E10*10)+(J10*11)+(P10*5)+(T10*4)+(Z10*9)+(AE10*10)+(AK10*4)+(AO10*7))/60,2)</f>
        <v>9.7</v>
      </c>
      <c r="AX10" s="53" t="str">
        <f>IF(AW10=0,"Abandon",IF(AW10&gt;=10,"Admis(e)","Rattrapage"))</f>
        <v>Rattrapage</v>
      </c>
      <c r="AY10" s="28" t="str">
        <f>IF(AV10=0,"Abandon",IF(AV10=60,"Admis","Rattrapage"))</f>
        <v>Rattrapage</v>
      </c>
      <c r="AZ10" s="25"/>
      <c r="BA10" s="25"/>
    </row>
    <row r="11" spans="1:53" ht="19.5" customHeight="1">
      <c r="A11" s="26">
        <v>2</v>
      </c>
      <c r="B11" s="69" t="s">
        <v>141</v>
      </c>
      <c r="C11" s="69" t="s">
        <v>142</v>
      </c>
      <c r="D11" s="69" t="s">
        <v>46</v>
      </c>
      <c r="E11" s="78">
        <f aca="true" t="shared" si="0" ref="E11:E63">((G11*4)+(H11*3)+(I11*3))/10</f>
        <v>9.249</v>
      </c>
      <c r="F11" s="79">
        <f aca="true" t="shared" si="1" ref="F11:F85">IF(G11&gt;=10,10,SUM(IF(G11&gt;=10,4,0),IF(H11&gt;=10,3,0),IF(I11&gt;=10,3,0)))</f>
        <v>3</v>
      </c>
      <c r="G11" s="85">
        <v>7.5</v>
      </c>
      <c r="H11" s="85">
        <v>8.83</v>
      </c>
      <c r="I11" s="85">
        <v>12</v>
      </c>
      <c r="J11" s="78">
        <f aca="true" t="shared" si="2" ref="J11:J63">((L11*3)+(M11*4)+(N11*2)+(O11*2))/11</f>
        <v>9.363636363636363</v>
      </c>
      <c r="K11" s="80">
        <f aca="true" t="shared" si="3" ref="K11:K85">IF(J11&gt;=10,11,SUM(IF(L11&gt;=10,3,0),IF(M11&gt;=10,4,0),IF(N11&gt;=10,2,0),IF(O11&gt;=10,2,0)))</f>
        <v>7</v>
      </c>
      <c r="L11" s="85">
        <v>10</v>
      </c>
      <c r="M11" s="85">
        <v>6.5</v>
      </c>
      <c r="N11" s="85">
        <v>12</v>
      </c>
      <c r="O11" s="85">
        <v>11.5</v>
      </c>
      <c r="P11" s="78">
        <f aca="true" t="shared" si="4" ref="P11:P63">((R11*3)+(S11*2))/5</f>
        <v>11.4</v>
      </c>
      <c r="Q11" s="81">
        <f aca="true" t="shared" si="5" ref="Q11:Q85">IF(P11&gt;=10,5,SUM(IF(R11&gt;=10,3,0),IF(S11&gt;=10,2,0)))</f>
        <v>5</v>
      </c>
      <c r="R11" s="85">
        <v>11</v>
      </c>
      <c r="S11" s="85">
        <v>12</v>
      </c>
      <c r="T11" s="78">
        <f aca="true" t="shared" si="6" ref="T11:T63">((V11*2)+(W11*2))/4</f>
        <v>11</v>
      </c>
      <c r="U11" s="81">
        <f aca="true" t="shared" si="7" ref="U11:U85">IF(T11&gt;=10,4,SUM(IF(V11&gt;=10,2,0),IF(W11&gt;=10,2,0)))</f>
        <v>4</v>
      </c>
      <c r="V11" s="85">
        <v>12</v>
      </c>
      <c r="W11" s="85">
        <v>10</v>
      </c>
      <c r="X11" s="82">
        <f aca="true" t="shared" si="8" ref="X11:X85">IF(Y11&gt;=10,30,SUM(F11+K11+Q11+U11))</f>
        <v>19</v>
      </c>
      <c r="Y11" s="83">
        <f aca="true" t="shared" si="9" ref="Y11:Y70">ROUNDUP(((E11*10)+(J11*11)+(P11*5)+(T11*4))/30,2)</f>
        <v>9.89</v>
      </c>
      <c r="Z11" s="78">
        <f aca="true" t="shared" si="10" ref="Z11:Z63">((AB11*3)+(AC11*3)+(AD11*3))/9</f>
        <v>12.166666666666666</v>
      </c>
      <c r="AA11" s="79">
        <f aca="true" t="shared" si="11" ref="AA11:AA85">IF(Z11&gt;=10,9,SUM(IF(AB11&gt;=10,3,0),IF(AC11&gt;=10,3,0),IF(AD11&gt;=10,3,0)))</f>
        <v>9</v>
      </c>
      <c r="AB11" s="85">
        <v>10</v>
      </c>
      <c r="AC11" s="85">
        <v>14.67</v>
      </c>
      <c r="AD11" s="85">
        <v>11.83</v>
      </c>
      <c r="AE11" s="78">
        <f aca="true" t="shared" si="12" ref="AE11:AE63">((AG11*3)+(AH11*3)+(AI11*2)+(AJ11*2))/10</f>
        <v>10.55</v>
      </c>
      <c r="AF11" s="81">
        <f aca="true" t="shared" si="13" ref="AF11:AF85">IF(AE11&gt;=10,10,SUM(IF(AG11&gt;=10,3,0),IF(AH11&gt;=10,3,0),IF(AI11&gt;=10,2,0),IF(AJ11&gt;=10,2,0)))</f>
        <v>10</v>
      </c>
      <c r="AG11" s="85">
        <v>8.5</v>
      </c>
      <c r="AH11" s="85">
        <v>8</v>
      </c>
      <c r="AI11" s="85">
        <v>14</v>
      </c>
      <c r="AJ11" s="85">
        <v>14</v>
      </c>
      <c r="AK11" s="78">
        <f aca="true" t="shared" si="14" ref="AK11:AK63">((AM11*2)+(AN11*2))/4</f>
        <v>10</v>
      </c>
      <c r="AL11" s="81">
        <f aca="true" t="shared" si="15" ref="AL11:AL85">IF(AK11&gt;=10,4,SUM(IF(AM11&gt;=10,2,0),IF(AN11&gt;=10,2,0)))</f>
        <v>4</v>
      </c>
      <c r="AM11" s="85">
        <v>10</v>
      </c>
      <c r="AN11" s="85">
        <v>10</v>
      </c>
      <c r="AO11" s="78">
        <f aca="true" t="shared" si="16" ref="AO11:AO63">((AQ11*2)+(AR11*2)+(AS11*3))/7</f>
        <v>11.522857142857143</v>
      </c>
      <c r="AP11" s="79">
        <f aca="true" t="shared" si="17" ref="AP11:AP85">IF(AO11&gt;=10,7,SUM(IF(AQ11&gt;=10,2,0),IF(AR11&gt;=10,2,0),IF(AS11&gt;=10,3,0)))</f>
        <v>7</v>
      </c>
      <c r="AQ11" s="85">
        <v>7.83</v>
      </c>
      <c r="AR11" s="85">
        <v>13</v>
      </c>
      <c r="AS11" s="85">
        <v>13</v>
      </c>
      <c r="AT11" s="82">
        <f aca="true" t="shared" si="18" ref="AT11:AT85">IF(AU11&gt;=10,30,SUM(AA11+AF11+AL11+AP11))</f>
        <v>30</v>
      </c>
      <c r="AU11" s="83">
        <f aca="true" t="shared" si="19" ref="AU11:AU85">ROUNDUP(((Z11*9)+(AE11*10)+(AK11*4)+(AO11*7))/30,2)</f>
        <v>11.19</v>
      </c>
      <c r="AV11" s="44">
        <f aca="true" t="shared" si="20" ref="AV11:AV70">IF(AW11&gt;=10,60,SUM(X11+AT11))</f>
        <v>60</v>
      </c>
      <c r="AW11" s="85">
        <f aca="true" t="shared" si="21" ref="AW11:AW70">ROUNDUP(((E11*10)+(J11*11)+(P11*5)+(T11*4)+(Z11*9)+(AE11*10)+(AK11*4)+(AO11*7))/60,2)</f>
        <v>10.54</v>
      </c>
      <c r="AX11" s="44" t="str">
        <f aca="true" t="shared" si="22" ref="AX11:AX63">IF(AW11=0,"Abandon",IF(AW11&gt;=10,"Admis(e)","Rattrapage"))</f>
        <v>Admis(e)</v>
      </c>
      <c r="AY11" s="28" t="str">
        <f aca="true" t="shared" si="23" ref="AY11:AY70">IF(AV11=0,"Abandon",IF(AV11=60,"Admis","Rattrapage"))</f>
        <v>Admis</v>
      </c>
      <c r="AZ11" s="25"/>
      <c r="BA11" s="13"/>
    </row>
    <row r="12" spans="1:53" ht="19.5" customHeight="1">
      <c r="A12" s="26">
        <v>3</v>
      </c>
      <c r="B12" s="69" t="s">
        <v>143</v>
      </c>
      <c r="C12" s="69" t="s">
        <v>144</v>
      </c>
      <c r="D12" s="69" t="s">
        <v>145</v>
      </c>
      <c r="E12" s="78">
        <f t="shared" si="0"/>
        <v>10.1</v>
      </c>
      <c r="F12" s="79">
        <f t="shared" si="1"/>
        <v>10</v>
      </c>
      <c r="G12" s="85">
        <v>11</v>
      </c>
      <c r="H12" s="85">
        <v>9</v>
      </c>
      <c r="I12" s="85">
        <v>10</v>
      </c>
      <c r="J12" s="78">
        <f t="shared" si="2"/>
        <v>8.136363636363637</v>
      </c>
      <c r="K12" s="80">
        <f t="shared" si="3"/>
        <v>2</v>
      </c>
      <c r="L12" s="85">
        <v>8.5</v>
      </c>
      <c r="M12" s="85">
        <v>7.5</v>
      </c>
      <c r="N12" s="85">
        <v>7</v>
      </c>
      <c r="O12" s="85">
        <v>10</v>
      </c>
      <c r="P12" s="78">
        <f t="shared" si="4"/>
        <v>8.9</v>
      </c>
      <c r="Q12" s="81">
        <f t="shared" si="5"/>
        <v>2</v>
      </c>
      <c r="R12" s="85">
        <v>7.5</v>
      </c>
      <c r="S12" s="85">
        <v>11</v>
      </c>
      <c r="T12" s="78">
        <f t="shared" si="6"/>
        <v>11.165</v>
      </c>
      <c r="U12" s="81">
        <f t="shared" si="7"/>
        <v>4</v>
      </c>
      <c r="V12" s="85">
        <v>13.83</v>
      </c>
      <c r="W12" s="85">
        <v>8.5</v>
      </c>
      <c r="X12" s="82">
        <f t="shared" si="8"/>
        <v>18</v>
      </c>
      <c r="Y12" s="83">
        <f t="shared" si="9"/>
        <v>9.33</v>
      </c>
      <c r="Z12" s="78">
        <f t="shared" si="10"/>
        <v>12.723333333333333</v>
      </c>
      <c r="AA12" s="79">
        <f t="shared" si="11"/>
        <v>9</v>
      </c>
      <c r="AB12" s="85">
        <v>10.5</v>
      </c>
      <c r="AC12" s="85">
        <v>13</v>
      </c>
      <c r="AD12" s="85">
        <v>14.67</v>
      </c>
      <c r="AE12" s="78">
        <f t="shared" si="12"/>
        <v>10.5</v>
      </c>
      <c r="AF12" s="81">
        <f t="shared" si="13"/>
        <v>10</v>
      </c>
      <c r="AG12" s="85">
        <v>12</v>
      </c>
      <c r="AH12" s="85">
        <v>9</v>
      </c>
      <c r="AI12" s="85">
        <v>8</v>
      </c>
      <c r="AJ12" s="85">
        <v>13</v>
      </c>
      <c r="AK12" s="78">
        <f t="shared" si="14"/>
        <v>9.75</v>
      </c>
      <c r="AL12" s="81">
        <f t="shared" si="15"/>
        <v>2</v>
      </c>
      <c r="AM12" s="85">
        <v>8.5</v>
      </c>
      <c r="AN12" s="85">
        <v>11</v>
      </c>
      <c r="AO12" s="78">
        <f t="shared" si="16"/>
        <v>11.191428571428572</v>
      </c>
      <c r="AP12" s="79">
        <f t="shared" si="17"/>
        <v>7</v>
      </c>
      <c r="AQ12" s="85">
        <v>7.67</v>
      </c>
      <c r="AR12" s="85">
        <v>12</v>
      </c>
      <c r="AS12" s="85">
        <v>13</v>
      </c>
      <c r="AT12" s="82">
        <f t="shared" si="18"/>
        <v>30</v>
      </c>
      <c r="AU12" s="83">
        <f t="shared" si="19"/>
        <v>11.23</v>
      </c>
      <c r="AV12" s="44">
        <f t="shared" si="20"/>
        <v>60</v>
      </c>
      <c r="AW12" s="85">
        <f t="shared" si="21"/>
        <v>10.28</v>
      </c>
      <c r="AX12" s="44" t="str">
        <f t="shared" si="22"/>
        <v>Admis(e)</v>
      </c>
      <c r="AY12" s="28" t="str">
        <f t="shared" si="23"/>
        <v>Admis</v>
      </c>
      <c r="AZ12" s="25"/>
      <c r="BA12" s="13"/>
    </row>
    <row r="13" spans="1:53" ht="19.5" customHeight="1">
      <c r="A13" s="26">
        <v>4</v>
      </c>
      <c r="B13" s="69" t="s">
        <v>146</v>
      </c>
      <c r="C13" s="69" t="s">
        <v>147</v>
      </c>
      <c r="D13" s="69" t="s">
        <v>148</v>
      </c>
      <c r="E13" s="78">
        <f t="shared" si="0"/>
        <v>10.25</v>
      </c>
      <c r="F13" s="79">
        <f t="shared" si="1"/>
        <v>6</v>
      </c>
      <c r="G13" s="85">
        <v>9.5</v>
      </c>
      <c r="H13" s="85">
        <v>10.5</v>
      </c>
      <c r="I13" s="85">
        <v>11</v>
      </c>
      <c r="J13" s="78">
        <f t="shared" si="2"/>
        <v>10.727272727272727</v>
      </c>
      <c r="K13" s="80">
        <f t="shared" si="3"/>
        <v>11</v>
      </c>
      <c r="L13" s="85">
        <v>10</v>
      </c>
      <c r="M13" s="85">
        <v>12.5</v>
      </c>
      <c r="N13" s="85">
        <v>8.5</v>
      </c>
      <c r="O13" s="85">
        <v>10.5</v>
      </c>
      <c r="P13" s="78">
        <f t="shared" si="4"/>
        <v>10.5</v>
      </c>
      <c r="Q13" s="81">
        <f t="shared" si="5"/>
        <v>5</v>
      </c>
      <c r="R13" s="85">
        <v>11.5</v>
      </c>
      <c r="S13" s="85">
        <v>9</v>
      </c>
      <c r="T13" s="78">
        <f t="shared" si="6"/>
        <v>12.5</v>
      </c>
      <c r="U13" s="81">
        <f t="shared" si="7"/>
        <v>4</v>
      </c>
      <c r="V13" s="85">
        <v>13</v>
      </c>
      <c r="W13" s="85">
        <v>12</v>
      </c>
      <c r="X13" s="82">
        <f t="shared" si="8"/>
        <v>30</v>
      </c>
      <c r="Y13" s="83">
        <f t="shared" si="9"/>
        <v>10.77</v>
      </c>
      <c r="Z13" s="78">
        <f t="shared" si="10"/>
        <v>11.389999999999999</v>
      </c>
      <c r="AA13" s="79">
        <f t="shared" si="11"/>
        <v>9</v>
      </c>
      <c r="AB13" s="85">
        <v>9.5</v>
      </c>
      <c r="AC13" s="85">
        <v>12.17</v>
      </c>
      <c r="AD13" s="85">
        <v>12.5</v>
      </c>
      <c r="AE13" s="78">
        <f t="shared" si="12"/>
        <v>9.55</v>
      </c>
      <c r="AF13" s="81">
        <f t="shared" si="13"/>
        <v>4</v>
      </c>
      <c r="AG13" s="85">
        <v>9</v>
      </c>
      <c r="AH13" s="85">
        <v>9.5</v>
      </c>
      <c r="AI13" s="85">
        <v>10</v>
      </c>
      <c r="AJ13" s="85">
        <v>10</v>
      </c>
      <c r="AK13" s="78">
        <f t="shared" si="14"/>
        <v>10.75</v>
      </c>
      <c r="AL13" s="81">
        <f t="shared" si="15"/>
        <v>4</v>
      </c>
      <c r="AM13" s="85">
        <v>10</v>
      </c>
      <c r="AN13" s="85">
        <v>11.5</v>
      </c>
      <c r="AO13" s="78">
        <f t="shared" si="16"/>
        <v>12.357142857142858</v>
      </c>
      <c r="AP13" s="79">
        <f t="shared" si="17"/>
        <v>7</v>
      </c>
      <c r="AQ13" s="85">
        <v>12.5</v>
      </c>
      <c r="AR13" s="85">
        <v>12</v>
      </c>
      <c r="AS13" s="85">
        <v>12.5</v>
      </c>
      <c r="AT13" s="82">
        <f t="shared" si="18"/>
        <v>30</v>
      </c>
      <c r="AU13" s="83">
        <f t="shared" si="19"/>
        <v>10.92</v>
      </c>
      <c r="AV13" s="44">
        <f t="shared" si="20"/>
        <v>60</v>
      </c>
      <c r="AW13" s="85">
        <f t="shared" si="21"/>
        <v>10.85</v>
      </c>
      <c r="AX13" s="44" t="str">
        <f t="shared" si="22"/>
        <v>Admis(e)</v>
      </c>
      <c r="AY13" s="28" t="str">
        <f t="shared" si="23"/>
        <v>Admis</v>
      </c>
      <c r="AZ13" s="25"/>
      <c r="BA13" s="13"/>
    </row>
    <row r="14" spans="1:53" ht="19.5" customHeight="1">
      <c r="A14" s="26">
        <v>5</v>
      </c>
      <c r="B14" s="69" t="s">
        <v>149</v>
      </c>
      <c r="C14" s="69" t="s">
        <v>150</v>
      </c>
      <c r="D14" s="69" t="s">
        <v>151</v>
      </c>
      <c r="E14" s="78">
        <f t="shared" si="0"/>
        <v>9.548000000000002</v>
      </c>
      <c r="F14" s="79">
        <f t="shared" si="1"/>
        <v>10</v>
      </c>
      <c r="G14" s="85">
        <v>11</v>
      </c>
      <c r="H14" s="85">
        <v>8.83</v>
      </c>
      <c r="I14" s="85">
        <v>8.33</v>
      </c>
      <c r="J14" s="78">
        <f t="shared" si="2"/>
        <v>11.318181818181818</v>
      </c>
      <c r="K14" s="80">
        <f t="shared" si="3"/>
        <v>11</v>
      </c>
      <c r="L14" s="85">
        <v>8.5</v>
      </c>
      <c r="M14" s="85">
        <v>12.5</v>
      </c>
      <c r="N14" s="85">
        <v>12.5</v>
      </c>
      <c r="O14" s="85">
        <v>12</v>
      </c>
      <c r="P14" s="78">
        <f t="shared" si="4"/>
        <v>8.3</v>
      </c>
      <c r="Q14" s="81">
        <f t="shared" si="5"/>
        <v>2</v>
      </c>
      <c r="R14" s="85">
        <v>6.5</v>
      </c>
      <c r="S14" s="85">
        <v>11</v>
      </c>
      <c r="T14" s="78">
        <f t="shared" si="6"/>
        <v>8.5</v>
      </c>
      <c r="U14" s="81">
        <f t="shared" si="7"/>
        <v>2</v>
      </c>
      <c r="V14" s="85">
        <v>11</v>
      </c>
      <c r="W14" s="85">
        <v>6</v>
      </c>
      <c r="X14" s="82">
        <f t="shared" si="8"/>
        <v>25</v>
      </c>
      <c r="Y14" s="83">
        <f t="shared" si="9"/>
        <v>9.85</v>
      </c>
      <c r="Z14" s="78">
        <f t="shared" si="10"/>
        <v>10.5</v>
      </c>
      <c r="AA14" s="79">
        <f t="shared" si="11"/>
        <v>9</v>
      </c>
      <c r="AB14" s="85">
        <v>11</v>
      </c>
      <c r="AC14" s="85">
        <v>11.5</v>
      </c>
      <c r="AD14" s="85">
        <v>9</v>
      </c>
      <c r="AE14" s="78">
        <f t="shared" si="12"/>
        <v>10.9</v>
      </c>
      <c r="AF14" s="81">
        <f t="shared" si="13"/>
        <v>10</v>
      </c>
      <c r="AG14" s="85">
        <v>9.5</v>
      </c>
      <c r="AH14" s="85">
        <v>11.5</v>
      </c>
      <c r="AI14" s="85">
        <v>13</v>
      </c>
      <c r="AJ14" s="85">
        <v>10</v>
      </c>
      <c r="AK14" s="78">
        <f t="shared" si="14"/>
        <v>11</v>
      </c>
      <c r="AL14" s="81">
        <f t="shared" si="15"/>
        <v>4</v>
      </c>
      <c r="AM14" s="85">
        <v>9</v>
      </c>
      <c r="AN14" s="85">
        <v>13</v>
      </c>
      <c r="AO14" s="78">
        <f t="shared" si="16"/>
        <v>12.808571428571428</v>
      </c>
      <c r="AP14" s="79">
        <f t="shared" si="17"/>
        <v>7</v>
      </c>
      <c r="AQ14" s="85">
        <v>12.83</v>
      </c>
      <c r="AR14" s="85">
        <v>11</v>
      </c>
      <c r="AS14" s="85">
        <v>14</v>
      </c>
      <c r="AT14" s="82">
        <f t="shared" si="18"/>
        <v>30</v>
      </c>
      <c r="AU14" s="83">
        <f t="shared" si="19"/>
        <v>11.24</v>
      </c>
      <c r="AV14" s="44">
        <f t="shared" si="20"/>
        <v>60</v>
      </c>
      <c r="AW14" s="85">
        <f t="shared" si="21"/>
        <v>10.549999999999999</v>
      </c>
      <c r="AX14" s="44" t="str">
        <f t="shared" si="22"/>
        <v>Admis(e)</v>
      </c>
      <c r="AY14" s="28" t="str">
        <f t="shared" si="23"/>
        <v>Admis</v>
      </c>
      <c r="AZ14" s="25"/>
      <c r="BA14" s="13"/>
    </row>
    <row r="15" spans="1:53" ht="19.5" customHeight="1">
      <c r="A15" s="26">
        <v>6</v>
      </c>
      <c r="B15" s="69" t="s">
        <v>152</v>
      </c>
      <c r="C15" s="69" t="s">
        <v>153</v>
      </c>
      <c r="D15" s="69" t="s">
        <v>154</v>
      </c>
      <c r="E15" s="78">
        <f t="shared" si="0"/>
        <v>8.6</v>
      </c>
      <c r="F15" s="79">
        <f t="shared" si="1"/>
        <v>0</v>
      </c>
      <c r="G15" s="85">
        <v>8</v>
      </c>
      <c r="H15" s="85">
        <v>8.83</v>
      </c>
      <c r="I15" s="85">
        <v>9.17</v>
      </c>
      <c r="J15" s="78">
        <f t="shared" si="2"/>
        <v>11.363636363636363</v>
      </c>
      <c r="K15" s="80">
        <f t="shared" si="3"/>
        <v>11</v>
      </c>
      <c r="L15" s="85">
        <v>11</v>
      </c>
      <c r="M15" s="85">
        <v>13.5</v>
      </c>
      <c r="N15" s="85">
        <v>8.5</v>
      </c>
      <c r="O15" s="85">
        <v>10.5</v>
      </c>
      <c r="P15" s="78">
        <f t="shared" si="4"/>
        <v>12.1</v>
      </c>
      <c r="Q15" s="81">
        <f t="shared" si="5"/>
        <v>5</v>
      </c>
      <c r="R15" s="85">
        <v>11.5</v>
      </c>
      <c r="S15" s="85">
        <v>13</v>
      </c>
      <c r="T15" s="78">
        <f t="shared" si="6"/>
        <v>10.585</v>
      </c>
      <c r="U15" s="81">
        <f t="shared" si="7"/>
        <v>4</v>
      </c>
      <c r="V15" s="85">
        <v>14.17</v>
      </c>
      <c r="W15" s="85">
        <v>7</v>
      </c>
      <c r="X15" s="82">
        <f t="shared" si="8"/>
        <v>30</v>
      </c>
      <c r="Y15" s="83">
        <f t="shared" si="9"/>
        <v>10.47</v>
      </c>
      <c r="Z15" s="78">
        <f t="shared" si="10"/>
        <v>13</v>
      </c>
      <c r="AA15" s="79">
        <f t="shared" si="11"/>
        <v>9</v>
      </c>
      <c r="AB15" s="85">
        <v>12</v>
      </c>
      <c r="AC15" s="85">
        <v>15</v>
      </c>
      <c r="AD15" s="85">
        <v>12</v>
      </c>
      <c r="AE15" s="78">
        <f t="shared" si="12"/>
        <v>10.15</v>
      </c>
      <c r="AF15" s="81">
        <f t="shared" si="13"/>
        <v>10</v>
      </c>
      <c r="AG15" s="85">
        <v>9</v>
      </c>
      <c r="AH15" s="85">
        <v>10.5</v>
      </c>
      <c r="AI15" s="85">
        <v>11.5</v>
      </c>
      <c r="AJ15" s="85">
        <v>10</v>
      </c>
      <c r="AK15" s="78">
        <f t="shared" si="14"/>
        <v>11.25</v>
      </c>
      <c r="AL15" s="81">
        <f t="shared" si="15"/>
        <v>4</v>
      </c>
      <c r="AM15" s="85">
        <v>13.5</v>
      </c>
      <c r="AN15" s="85">
        <v>9</v>
      </c>
      <c r="AO15" s="78">
        <f t="shared" si="16"/>
        <v>12.262857142857143</v>
      </c>
      <c r="AP15" s="79">
        <f t="shared" si="17"/>
        <v>7</v>
      </c>
      <c r="AQ15" s="85">
        <v>11.67</v>
      </c>
      <c r="AR15" s="85">
        <v>11</v>
      </c>
      <c r="AS15" s="85">
        <v>13.5</v>
      </c>
      <c r="AT15" s="82">
        <f t="shared" si="18"/>
        <v>30</v>
      </c>
      <c r="AU15" s="83">
        <f t="shared" si="19"/>
        <v>11.65</v>
      </c>
      <c r="AV15" s="44">
        <f t="shared" si="20"/>
        <v>60</v>
      </c>
      <c r="AW15" s="85">
        <f t="shared" si="21"/>
        <v>11.06</v>
      </c>
      <c r="AX15" s="44" t="str">
        <f t="shared" si="22"/>
        <v>Admis(e)</v>
      </c>
      <c r="AY15" s="28" t="str">
        <f t="shared" si="23"/>
        <v>Admis</v>
      </c>
      <c r="AZ15" s="25"/>
      <c r="BA15" s="25"/>
    </row>
    <row r="16" spans="1:53" ht="19.5" customHeight="1">
      <c r="A16" s="26">
        <v>7</v>
      </c>
      <c r="B16" s="69" t="s">
        <v>155</v>
      </c>
      <c r="C16" s="69" t="s">
        <v>156</v>
      </c>
      <c r="D16" s="69" t="s">
        <v>157</v>
      </c>
      <c r="E16" s="78">
        <f t="shared" si="0"/>
        <v>11.799000000000001</v>
      </c>
      <c r="F16" s="79">
        <f t="shared" si="1"/>
        <v>10</v>
      </c>
      <c r="G16" s="85">
        <v>10.5</v>
      </c>
      <c r="H16" s="85">
        <v>12.33</v>
      </c>
      <c r="I16" s="85">
        <v>13</v>
      </c>
      <c r="J16" s="78">
        <f t="shared" si="2"/>
        <v>14.818181818181818</v>
      </c>
      <c r="K16" s="80">
        <f t="shared" si="3"/>
        <v>11</v>
      </c>
      <c r="L16" s="85">
        <v>12</v>
      </c>
      <c r="M16" s="85">
        <v>15.5</v>
      </c>
      <c r="N16" s="85">
        <v>18</v>
      </c>
      <c r="O16" s="85">
        <v>14.5</v>
      </c>
      <c r="P16" s="78">
        <f t="shared" si="4"/>
        <v>13.6</v>
      </c>
      <c r="Q16" s="81">
        <f t="shared" si="5"/>
        <v>5</v>
      </c>
      <c r="R16" s="85">
        <v>16</v>
      </c>
      <c r="S16" s="85">
        <v>10</v>
      </c>
      <c r="T16" s="78">
        <f t="shared" si="6"/>
        <v>11.335</v>
      </c>
      <c r="U16" s="81">
        <f t="shared" si="7"/>
        <v>4</v>
      </c>
      <c r="V16" s="85">
        <v>13.67</v>
      </c>
      <c r="W16" s="85">
        <v>9</v>
      </c>
      <c r="X16" s="82">
        <f t="shared" si="8"/>
        <v>30</v>
      </c>
      <c r="Y16" s="83">
        <f t="shared" si="9"/>
        <v>13.15</v>
      </c>
      <c r="Z16" s="78">
        <f t="shared" si="10"/>
        <v>13.666666666666666</v>
      </c>
      <c r="AA16" s="79">
        <f t="shared" si="11"/>
        <v>9</v>
      </c>
      <c r="AB16" s="85">
        <v>13</v>
      </c>
      <c r="AC16" s="85">
        <v>14.83</v>
      </c>
      <c r="AD16" s="85">
        <v>13.17</v>
      </c>
      <c r="AE16" s="78">
        <f t="shared" si="12"/>
        <v>10.25</v>
      </c>
      <c r="AF16" s="81">
        <f t="shared" si="13"/>
        <v>10</v>
      </c>
      <c r="AG16" s="85">
        <v>8.5</v>
      </c>
      <c r="AH16" s="85">
        <v>7</v>
      </c>
      <c r="AI16" s="85">
        <v>14</v>
      </c>
      <c r="AJ16" s="85">
        <v>14</v>
      </c>
      <c r="AK16" s="78">
        <f t="shared" si="14"/>
        <v>12</v>
      </c>
      <c r="AL16" s="81">
        <f t="shared" si="15"/>
        <v>4</v>
      </c>
      <c r="AM16" s="85">
        <v>12.5</v>
      </c>
      <c r="AN16" s="85">
        <v>11.5</v>
      </c>
      <c r="AO16" s="78">
        <f t="shared" si="16"/>
        <v>14.237142857142857</v>
      </c>
      <c r="AP16" s="79">
        <f t="shared" si="17"/>
        <v>7</v>
      </c>
      <c r="AQ16" s="85">
        <v>14.83</v>
      </c>
      <c r="AR16" s="85">
        <v>14</v>
      </c>
      <c r="AS16" s="85">
        <v>14</v>
      </c>
      <c r="AT16" s="82">
        <f t="shared" si="18"/>
        <v>30</v>
      </c>
      <c r="AU16" s="83">
        <f t="shared" si="19"/>
        <v>12.44</v>
      </c>
      <c r="AV16" s="44">
        <f t="shared" si="20"/>
        <v>60</v>
      </c>
      <c r="AW16" s="85">
        <f t="shared" si="21"/>
        <v>12.799999999999999</v>
      </c>
      <c r="AX16" s="44" t="str">
        <f t="shared" si="22"/>
        <v>Admis(e)</v>
      </c>
      <c r="AY16" s="28" t="str">
        <f t="shared" si="23"/>
        <v>Admis</v>
      </c>
      <c r="AZ16" s="25"/>
      <c r="BA16" s="25"/>
    </row>
    <row r="17" spans="1:53" ht="19.5" customHeight="1">
      <c r="A17" s="26">
        <v>8</v>
      </c>
      <c r="B17" s="69" t="s">
        <v>158</v>
      </c>
      <c r="C17" s="69" t="s">
        <v>159</v>
      </c>
      <c r="D17" s="69" t="s">
        <v>94</v>
      </c>
      <c r="E17" s="78">
        <f t="shared" si="0"/>
        <v>8.75</v>
      </c>
      <c r="F17" s="79">
        <f t="shared" si="1"/>
        <v>3</v>
      </c>
      <c r="G17" s="85">
        <v>8</v>
      </c>
      <c r="H17" s="85">
        <v>8.17</v>
      </c>
      <c r="I17" s="85">
        <v>10.33</v>
      </c>
      <c r="J17" s="78">
        <f t="shared" si="2"/>
        <v>9.727272727272727</v>
      </c>
      <c r="K17" s="80">
        <f t="shared" si="3"/>
        <v>5</v>
      </c>
      <c r="L17" s="85">
        <v>10</v>
      </c>
      <c r="M17" s="85">
        <v>8</v>
      </c>
      <c r="N17" s="85">
        <v>9</v>
      </c>
      <c r="O17" s="85">
        <v>13.5</v>
      </c>
      <c r="P17" s="78">
        <f t="shared" si="4"/>
        <v>12.8</v>
      </c>
      <c r="Q17" s="81">
        <f t="shared" si="5"/>
        <v>5</v>
      </c>
      <c r="R17" s="85">
        <v>13</v>
      </c>
      <c r="S17" s="85">
        <v>12.5</v>
      </c>
      <c r="T17" s="78">
        <f t="shared" si="6"/>
        <v>13.585</v>
      </c>
      <c r="U17" s="81">
        <f t="shared" si="7"/>
        <v>4</v>
      </c>
      <c r="V17" s="85">
        <v>12.17</v>
      </c>
      <c r="W17" s="85">
        <v>15</v>
      </c>
      <c r="X17" s="82">
        <f t="shared" si="8"/>
        <v>30</v>
      </c>
      <c r="Y17" s="83">
        <f t="shared" si="9"/>
        <v>10.43</v>
      </c>
      <c r="Z17" s="78">
        <f t="shared" si="10"/>
        <v>12.613333333333332</v>
      </c>
      <c r="AA17" s="79">
        <f t="shared" si="11"/>
        <v>9</v>
      </c>
      <c r="AB17" s="85">
        <v>11</v>
      </c>
      <c r="AC17" s="85">
        <v>12.67</v>
      </c>
      <c r="AD17" s="85">
        <v>14.17</v>
      </c>
      <c r="AE17" s="78">
        <f t="shared" si="12"/>
        <v>11</v>
      </c>
      <c r="AF17" s="81">
        <f t="shared" si="13"/>
        <v>10</v>
      </c>
      <c r="AG17" s="85">
        <v>12</v>
      </c>
      <c r="AH17" s="85">
        <v>10</v>
      </c>
      <c r="AI17" s="85">
        <v>11</v>
      </c>
      <c r="AJ17" s="85">
        <v>11</v>
      </c>
      <c r="AK17" s="78">
        <f t="shared" si="14"/>
        <v>10.5</v>
      </c>
      <c r="AL17" s="81">
        <f t="shared" si="15"/>
        <v>4</v>
      </c>
      <c r="AM17" s="85">
        <v>10</v>
      </c>
      <c r="AN17" s="85">
        <v>11</v>
      </c>
      <c r="AO17" s="78">
        <f t="shared" si="16"/>
        <v>13.120000000000001</v>
      </c>
      <c r="AP17" s="79">
        <f t="shared" si="17"/>
        <v>7</v>
      </c>
      <c r="AQ17" s="85">
        <v>12.67</v>
      </c>
      <c r="AR17" s="85">
        <v>13</v>
      </c>
      <c r="AS17" s="85">
        <v>13.5</v>
      </c>
      <c r="AT17" s="82">
        <f t="shared" si="18"/>
        <v>30</v>
      </c>
      <c r="AU17" s="83">
        <f t="shared" si="19"/>
        <v>11.92</v>
      </c>
      <c r="AV17" s="44">
        <f t="shared" si="20"/>
        <v>60</v>
      </c>
      <c r="AW17" s="85">
        <f t="shared" si="21"/>
        <v>11.17</v>
      </c>
      <c r="AX17" s="44" t="str">
        <f t="shared" si="22"/>
        <v>Admis(e)</v>
      </c>
      <c r="AY17" s="28" t="str">
        <f t="shared" si="23"/>
        <v>Admis</v>
      </c>
      <c r="AZ17" s="25"/>
      <c r="BA17" s="25"/>
    </row>
    <row r="18" spans="1:53" ht="19.5" customHeight="1">
      <c r="A18" s="26">
        <v>9</v>
      </c>
      <c r="B18" s="69" t="s">
        <v>160</v>
      </c>
      <c r="C18" s="69" t="s">
        <v>161</v>
      </c>
      <c r="D18" s="69" t="s">
        <v>162</v>
      </c>
      <c r="E18" s="78">
        <f t="shared" si="0"/>
        <v>8.299000000000001</v>
      </c>
      <c r="F18" s="79">
        <f t="shared" si="1"/>
        <v>10</v>
      </c>
      <c r="G18" s="85">
        <v>10</v>
      </c>
      <c r="H18" s="85">
        <v>7</v>
      </c>
      <c r="I18" s="85">
        <v>7.33</v>
      </c>
      <c r="J18" s="78">
        <f t="shared" si="2"/>
        <v>4.136363636363637</v>
      </c>
      <c r="K18" s="80">
        <f t="shared" si="3"/>
        <v>0</v>
      </c>
      <c r="L18" s="85">
        <v>6.5</v>
      </c>
      <c r="M18" s="85">
        <v>1</v>
      </c>
      <c r="N18" s="85">
        <v>5</v>
      </c>
      <c r="O18" s="85">
        <v>6</v>
      </c>
      <c r="P18" s="78">
        <f t="shared" si="4"/>
        <v>6.2</v>
      </c>
      <c r="Q18" s="81">
        <f t="shared" si="5"/>
        <v>0</v>
      </c>
      <c r="R18" s="85">
        <v>5</v>
      </c>
      <c r="S18" s="85">
        <v>8</v>
      </c>
      <c r="T18" s="78">
        <f t="shared" si="6"/>
        <v>6.335</v>
      </c>
      <c r="U18" s="81">
        <f t="shared" si="7"/>
        <v>0</v>
      </c>
      <c r="V18" s="85">
        <v>6.67</v>
      </c>
      <c r="W18" s="85">
        <v>6</v>
      </c>
      <c r="X18" s="82">
        <f t="shared" si="8"/>
        <v>10</v>
      </c>
      <c r="Y18" s="83">
        <f t="shared" si="9"/>
        <v>6.17</v>
      </c>
      <c r="Z18" s="78">
        <f t="shared" si="10"/>
        <v>9.333333333333334</v>
      </c>
      <c r="AA18" s="79">
        <f t="shared" si="11"/>
        <v>3</v>
      </c>
      <c r="AB18" s="85">
        <v>10.5</v>
      </c>
      <c r="AC18" s="85">
        <v>8</v>
      </c>
      <c r="AD18" s="85">
        <v>9.5</v>
      </c>
      <c r="AE18" s="78">
        <f t="shared" si="12"/>
        <v>8.7</v>
      </c>
      <c r="AF18" s="81">
        <f t="shared" si="13"/>
        <v>3</v>
      </c>
      <c r="AG18" s="85">
        <v>9</v>
      </c>
      <c r="AH18" s="85">
        <v>10</v>
      </c>
      <c r="AI18" s="85">
        <v>8</v>
      </c>
      <c r="AJ18" s="85">
        <v>7</v>
      </c>
      <c r="AK18" s="78">
        <f t="shared" si="14"/>
        <v>7.75</v>
      </c>
      <c r="AL18" s="81">
        <f t="shared" si="15"/>
        <v>2</v>
      </c>
      <c r="AM18" s="85">
        <v>5.5</v>
      </c>
      <c r="AN18" s="85">
        <v>10</v>
      </c>
      <c r="AO18" s="78">
        <f t="shared" si="16"/>
        <v>10.237142857142857</v>
      </c>
      <c r="AP18" s="79">
        <f t="shared" si="17"/>
        <v>7</v>
      </c>
      <c r="AQ18" s="85">
        <v>6.33</v>
      </c>
      <c r="AR18" s="85">
        <v>8.5</v>
      </c>
      <c r="AS18" s="85">
        <v>14</v>
      </c>
      <c r="AT18" s="82">
        <f t="shared" si="18"/>
        <v>15</v>
      </c>
      <c r="AU18" s="83">
        <f t="shared" si="19"/>
        <v>9.129999999999999</v>
      </c>
      <c r="AV18" s="44">
        <f t="shared" si="20"/>
        <v>25</v>
      </c>
      <c r="AW18" s="85">
        <f t="shared" si="21"/>
        <v>7.6499999999999995</v>
      </c>
      <c r="AX18" s="53" t="str">
        <f t="shared" si="22"/>
        <v>Rattrapage</v>
      </c>
      <c r="AY18" s="28" t="str">
        <f t="shared" si="23"/>
        <v>Rattrapage</v>
      </c>
      <c r="AZ18" s="25"/>
      <c r="BA18" s="25"/>
    </row>
    <row r="19" spans="1:53" ht="19.5" customHeight="1">
      <c r="A19" s="26">
        <v>10</v>
      </c>
      <c r="B19" s="69" t="s">
        <v>163</v>
      </c>
      <c r="C19" s="69" t="s">
        <v>164</v>
      </c>
      <c r="D19" s="69" t="s">
        <v>165</v>
      </c>
      <c r="E19" s="78">
        <f t="shared" si="0"/>
        <v>9.1</v>
      </c>
      <c r="F19" s="79">
        <f t="shared" si="1"/>
        <v>3</v>
      </c>
      <c r="G19" s="85">
        <v>8.5</v>
      </c>
      <c r="H19" s="85">
        <v>8.83</v>
      </c>
      <c r="I19" s="85">
        <v>10.17</v>
      </c>
      <c r="J19" s="78">
        <f t="shared" si="2"/>
        <v>9.954545454545455</v>
      </c>
      <c r="K19" s="80">
        <f t="shared" si="3"/>
        <v>7</v>
      </c>
      <c r="L19" s="85">
        <v>10.5</v>
      </c>
      <c r="M19" s="85">
        <v>6</v>
      </c>
      <c r="N19" s="85">
        <v>15.5</v>
      </c>
      <c r="O19" s="85">
        <v>11.5</v>
      </c>
      <c r="P19" s="78">
        <f t="shared" si="4"/>
        <v>10.4</v>
      </c>
      <c r="Q19" s="81">
        <f t="shared" si="5"/>
        <v>5</v>
      </c>
      <c r="R19" s="85">
        <v>10</v>
      </c>
      <c r="S19" s="85">
        <v>11</v>
      </c>
      <c r="T19" s="78">
        <f t="shared" si="6"/>
        <v>12.835</v>
      </c>
      <c r="U19" s="81">
        <f t="shared" si="7"/>
        <v>4</v>
      </c>
      <c r="V19" s="85">
        <v>11.67</v>
      </c>
      <c r="W19" s="85">
        <v>14</v>
      </c>
      <c r="X19" s="82">
        <f t="shared" si="8"/>
        <v>30</v>
      </c>
      <c r="Y19" s="83">
        <f t="shared" si="9"/>
        <v>10.129999999999999</v>
      </c>
      <c r="Z19" s="78">
        <f t="shared" si="10"/>
        <v>12.610000000000001</v>
      </c>
      <c r="AA19" s="79">
        <f t="shared" si="11"/>
        <v>9</v>
      </c>
      <c r="AB19" s="85">
        <v>11</v>
      </c>
      <c r="AC19" s="85">
        <v>14.33</v>
      </c>
      <c r="AD19" s="85">
        <v>12.5</v>
      </c>
      <c r="AE19" s="78">
        <f t="shared" si="12"/>
        <v>9.15</v>
      </c>
      <c r="AF19" s="81">
        <f t="shared" si="13"/>
        <v>4</v>
      </c>
      <c r="AG19" s="85">
        <v>9</v>
      </c>
      <c r="AH19" s="85">
        <v>6.5</v>
      </c>
      <c r="AI19" s="85">
        <v>11.5</v>
      </c>
      <c r="AJ19" s="85">
        <v>11</v>
      </c>
      <c r="AK19" s="78">
        <f t="shared" si="14"/>
        <v>13.5</v>
      </c>
      <c r="AL19" s="81">
        <f t="shared" si="15"/>
        <v>4</v>
      </c>
      <c r="AM19" s="85">
        <v>14.5</v>
      </c>
      <c r="AN19" s="85">
        <v>12.5</v>
      </c>
      <c r="AO19" s="78">
        <f t="shared" si="16"/>
        <v>11.977142857142857</v>
      </c>
      <c r="AP19" s="79">
        <f t="shared" si="17"/>
        <v>7</v>
      </c>
      <c r="AQ19" s="85">
        <v>11.17</v>
      </c>
      <c r="AR19" s="85">
        <v>12</v>
      </c>
      <c r="AS19" s="85">
        <v>12.5</v>
      </c>
      <c r="AT19" s="82">
        <f t="shared" si="18"/>
        <v>30</v>
      </c>
      <c r="AU19" s="83">
        <f t="shared" si="19"/>
        <v>11.43</v>
      </c>
      <c r="AV19" s="44">
        <f t="shared" si="20"/>
        <v>60</v>
      </c>
      <c r="AW19" s="85">
        <f t="shared" si="21"/>
        <v>10.78</v>
      </c>
      <c r="AX19" s="44" t="str">
        <f t="shared" si="22"/>
        <v>Admis(e)</v>
      </c>
      <c r="AY19" s="28" t="str">
        <f t="shared" si="23"/>
        <v>Admis</v>
      </c>
      <c r="AZ19" s="25"/>
      <c r="BA19" s="25"/>
    </row>
    <row r="20" spans="1:53" ht="19.5" customHeight="1">
      <c r="A20" s="26">
        <v>11</v>
      </c>
      <c r="B20" s="69" t="s">
        <v>166</v>
      </c>
      <c r="C20" s="69" t="s">
        <v>167</v>
      </c>
      <c r="D20" s="69" t="s">
        <v>168</v>
      </c>
      <c r="E20" s="78">
        <f t="shared" si="0"/>
        <v>9.350999999999999</v>
      </c>
      <c r="F20" s="79">
        <f t="shared" si="1"/>
        <v>10</v>
      </c>
      <c r="G20" s="85">
        <v>10.5</v>
      </c>
      <c r="H20" s="85">
        <v>8.17</v>
      </c>
      <c r="I20" s="85">
        <v>9</v>
      </c>
      <c r="J20" s="78">
        <f t="shared" si="2"/>
        <v>9.727272727272727</v>
      </c>
      <c r="K20" s="80">
        <f t="shared" si="3"/>
        <v>9</v>
      </c>
      <c r="L20" s="85">
        <v>10</v>
      </c>
      <c r="M20" s="85">
        <v>10</v>
      </c>
      <c r="N20" s="85">
        <v>11.5</v>
      </c>
      <c r="O20" s="85">
        <v>7</v>
      </c>
      <c r="P20" s="78">
        <f t="shared" si="4"/>
        <v>9.4</v>
      </c>
      <c r="Q20" s="81">
        <f t="shared" si="5"/>
        <v>2</v>
      </c>
      <c r="R20" s="85">
        <v>9</v>
      </c>
      <c r="S20" s="85">
        <v>10</v>
      </c>
      <c r="T20" s="78">
        <f t="shared" si="6"/>
        <v>8.5</v>
      </c>
      <c r="U20" s="81">
        <f t="shared" si="7"/>
        <v>0</v>
      </c>
      <c r="V20" s="85">
        <v>9</v>
      </c>
      <c r="W20" s="85">
        <v>8</v>
      </c>
      <c r="X20" s="82">
        <f t="shared" si="8"/>
        <v>21</v>
      </c>
      <c r="Y20" s="83">
        <f t="shared" si="9"/>
        <v>9.39</v>
      </c>
      <c r="Z20" s="78">
        <f t="shared" si="10"/>
        <v>10.333333333333334</v>
      </c>
      <c r="AA20" s="79">
        <f t="shared" si="11"/>
        <v>9</v>
      </c>
      <c r="AB20" s="85">
        <v>11.5</v>
      </c>
      <c r="AC20" s="85">
        <v>8.33</v>
      </c>
      <c r="AD20" s="85">
        <v>11.17</v>
      </c>
      <c r="AE20" s="78">
        <f t="shared" si="12"/>
        <v>8.85</v>
      </c>
      <c r="AF20" s="81">
        <f t="shared" si="13"/>
        <v>3</v>
      </c>
      <c r="AG20" s="85">
        <v>10.5</v>
      </c>
      <c r="AH20" s="85">
        <v>7</v>
      </c>
      <c r="AI20" s="85">
        <v>9</v>
      </c>
      <c r="AJ20" s="85">
        <v>9</v>
      </c>
      <c r="AK20" s="78">
        <f t="shared" si="14"/>
        <v>9.25</v>
      </c>
      <c r="AL20" s="81">
        <f t="shared" si="15"/>
        <v>2</v>
      </c>
      <c r="AM20" s="85">
        <v>8.5</v>
      </c>
      <c r="AN20" s="85">
        <v>10</v>
      </c>
      <c r="AO20" s="78">
        <f t="shared" si="16"/>
        <v>11.45142857142857</v>
      </c>
      <c r="AP20" s="79">
        <f t="shared" si="17"/>
        <v>7</v>
      </c>
      <c r="AQ20" s="85">
        <v>8.83</v>
      </c>
      <c r="AR20" s="85">
        <v>11</v>
      </c>
      <c r="AS20" s="85">
        <v>13.5</v>
      </c>
      <c r="AT20" s="82">
        <f t="shared" si="18"/>
        <v>21</v>
      </c>
      <c r="AU20" s="83">
        <f t="shared" si="19"/>
        <v>9.959999999999999</v>
      </c>
      <c r="AV20" s="44">
        <f t="shared" si="20"/>
        <v>42</v>
      </c>
      <c r="AW20" s="85">
        <f t="shared" si="21"/>
        <v>9.67</v>
      </c>
      <c r="AX20" s="53" t="str">
        <f t="shared" si="22"/>
        <v>Rattrapage</v>
      </c>
      <c r="AY20" s="28" t="str">
        <f t="shared" si="23"/>
        <v>Rattrapage</v>
      </c>
      <c r="AZ20" s="25"/>
      <c r="BA20" s="25"/>
    </row>
    <row r="21" spans="1:53" ht="19.5" customHeight="1">
      <c r="A21" s="26">
        <v>12</v>
      </c>
      <c r="B21" s="69" t="s">
        <v>169</v>
      </c>
      <c r="C21" s="69" t="s">
        <v>170</v>
      </c>
      <c r="D21" s="69" t="s">
        <v>171</v>
      </c>
      <c r="E21" s="78">
        <f t="shared" si="0"/>
        <v>9.649000000000001</v>
      </c>
      <c r="F21" s="79">
        <f t="shared" si="1"/>
        <v>10</v>
      </c>
      <c r="G21" s="85">
        <v>10</v>
      </c>
      <c r="H21" s="85">
        <v>10</v>
      </c>
      <c r="I21" s="85">
        <v>8.83</v>
      </c>
      <c r="J21" s="78">
        <f t="shared" si="2"/>
        <v>11.454545454545455</v>
      </c>
      <c r="K21" s="80">
        <f t="shared" si="3"/>
        <v>11</v>
      </c>
      <c r="L21" s="85">
        <v>9</v>
      </c>
      <c r="M21" s="85">
        <v>12</v>
      </c>
      <c r="N21" s="85">
        <v>14.5</v>
      </c>
      <c r="O21" s="85">
        <v>11</v>
      </c>
      <c r="P21" s="78">
        <f t="shared" si="4"/>
        <v>10.4</v>
      </c>
      <c r="Q21" s="81">
        <f t="shared" si="5"/>
        <v>5</v>
      </c>
      <c r="R21" s="85">
        <v>10</v>
      </c>
      <c r="S21" s="85">
        <v>11</v>
      </c>
      <c r="T21" s="78">
        <f t="shared" si="6"/>
        <v>7.835</v>
      </c>
      <c r="U21" s="81">
        <f t="shared" si="7"/>
        <v>0</v>
      </c>
      <c r="V21" s="85">
        <v>8.67</v>
      </c>
      <c r="W21" s="85">
        <v>7</v>
      </c>
      <c r="X21" s="82">
        <f t="shared" si="8"/>
        <v>30</v>
      </c>
      <c r="Y21" s="83">
        <f t="shared" si="9"/>
        <v>10.2</v>
      </c>
      <c r="Z21" s="78">
        <f t="shared" si="10"/>
        <v>11.276666666666667</v>
      </c>
      <c r="AA21" s="79">
        <f t="shared" si="11"/>
        <v>9</v>
      </c>
      <c r="AB21" s="85">
        <v>10</v>
      </c>
      <c r="AC21" s="85">
        <v>11.83</v>
      </c>
      <c r="AD21" s="85">
        <v>12</v>
      </c>
      <c r="AE21" s="78">
        <f t="shared" si="12"/>
        <v>9.75</v>
      </c>
      <c r="AF21" s="81">
        <f t="shared" si="13"/>
        <v>7</v>
      </c>
      <c r="AG21" s="85">
        <v>10.5</v>
      </c>
      <c r="AH21" s="85">
        <v>8</v>
      </c>
      <c r="AI21" s="85">
        <v>11</v>
      </c>
      <c r="AJ21" s="85">
        <v>10</v>
      </c>
      <c r="AK21" s="78">
        <f t="shared" si="14"/>
        <v>10.25</v>
      </c>
      <c r="AL21" s="81">
        <f t="shared" si="15"/>
        <v>4</v>
      </c>
      <c r="AM21" s="85">
        <v>9</v>
      </c>
      <c r="AN21" s="85">
        <v>11.5</v>
      </c>
      <c r="AO21" s="78">
        <f t="shared" si="16"/>
        <v>11.857142857142858</v>
      </c>
      <c r="AP21" s="79">
        <f t="shared" si="17"/>
        <v>7</v>
      </c>
      <c r="AQ21" s="85">
        <v>9</v>
      </c>
      <c r="AR21" s="85">
        <v>13</v>
      </c>
      <c r="AS21" s="85">
        <v>13</v>
      </c>
      <c r="AT21" s="82">
        <f t="shared" si="18"/>
        <v>30</v>
      </c>
      <c r="AU21" s="83">
        <f t="shared" si="19"/>
        <v>10.77</v>
      </c>
      <c r="AV21" s="44">
        <f t="shared" si="20"/>
        <v>60</v>
      </c>
      <c r="AW21" s="85">
        <f t="shared" si="21"/>
        <v>10.49</v>
      </c>
      <c r="AX21" s="44" t="str">
        <f t="shared" si="22"/>
        <v>Admis(e)</v>
      </c>
      <c r="AY21" s="28" t="str">
        <f t="shared" si="23"/>
        <v>Admis</v>
      </c>
      <c r="AZ21" s="25"/>
      <c r="BA21" s="25"/>
    </row>
    <row r="22" spans="1:53" ht="19.5" customHeight="1">
      <c r="A22" s="26">
        <v>13</v>
      </c>
      <c r="B22" s="69" t="s">
        <v>172</v>
      </c>
      <c r="C22" s="69" t="s">
        <v>173</v>
      </c>
      <c r="D22" s="69" t="s">
        <v>154</v>
      </c>
      <c r="E22" s="78">
        <f t="shared" si="0"/>
        <v>9.7</v>
      </c>
      <c r="F22" s="79">
        <f t="shared" si="1"/>
        <v>10</v>
      </c>
      <c r="G22" s="85">
        <v>10</v>
      </c>
      <c r="H22" s="85">
        <v>7.33</v>
      </c>
      <c r="I22" s="85">
        <v>11.67</v>
      </c>
      <c r="J22" s="78">
        <f t="shared" si="2"/>
        <v>12</v>
      </c>
      <c r="K22" s="80">
        <f t="shared" si="3"/>
        <v>11</v>
      </c>
      <c r="L22" s="85">
        <v>12</v>
      </c>
      <c r="M22" s="85">
        <v>14</v>
      </c>
      <c r="N22" s="85">
        <v>11</v>
      </c>
      <c r="O22" s="85">
        <v>9</v>
      </c>
      <c r="P22" s="78">
        <f t="shared" si="4"/>
        <v>12.5</v>
      </c>
      <c r="Q22" s="81">
        <f t="shared" si="5"/>
        <v>5</v>
      </c>
      <c r="R22" s="85">
        <v>13.5</v>
      </c>
      <c r="S22" s="85">
        <v>11</v>
      </c>
      <c r="T22" s="78">
        <f t="shared" si="6"/>
        <v>10.75</v>
      </c>
      <c r="U22" s="81">
        <f t="shared" si="7"/>
        <v>4</v>
      </c>
      <c r="V22" s="85">
        <v>11.5</v>
      </c>
      <c r="W22" s="85">
        <v>10</v>
      </c>
      <c r="X22" s="82">
        <f t="shared" si="8"/>
        <v>30</v>
      </c>
      <c r="Y22" s="83">
        <f t="shared" si="9"/>
        <v>11.15</v>
      </c>
      <c r="Z22" s="78">
        <f t="shared" si="10"/>
        <v>11.886666666666668</v>
      </c>
      <c r="AA22" s="79">
        <f t="shared" si="11"/>
        <v>9</v>
      </c>
      <c r="AB22" s="85">
        <v>13</v>
      </c>
      <c r="AC22" s="85">
        <v>12.33</v>
      </c>
      <c r="AD22" s="85">
        <v>10.33</v>
      </c>
      <c r="AE22" s="78">
        <f t="shared" si="12"/>
        <v>9</v>
      </c>
      <c r="AF22" s="81">
        <f t="shared" si="13"/>
        <v>2</v>
      </c>
      <c r="AG22" s="85">
        <v>7.5</v>
      </c>
      <c r="AH22" s="85">
        <v>8.5</v>
      </c>
      <c r="AI22" s="85">
        <v>12</v>
      </c>
      <c r="AJ22" s="85">
        <v>9</v>
      </c>
      <c r="AK22" s="78">
        <f t="shared" si="14"/>
        <v>13</v>
      </c>
      <c r="AL22" s="81">
        <f t="shared" si="15"/>
        <v>4</v>
      </c>
      <c r="AM22" s="85">
        <v>14</v>
      </c>
      <c r="AN22" s="85">
        <v>12</v>
      </c>
      <c r="AO22" s="78">
        <f t="shared" si="16"/>
        <v>11.237142857142857</v>
      </c>
      <c r="AP22" s="79">
        <f t="shared" si="17"/>
        <v>7</v>
      </c>
      <c r="AQ22" s="85">
        <v>8.83</v>
      </c>
      <c r="AR22" s="85">
        <v>11</v>
      </c>
      <c r="AS22" s="85">
        <v>13</v>
      </c>
      <c r="AT22" s="82">
        <f t="shared" si="18"/>
        <v>30</v>
      </c>
      <c r="AU22" s="83">
        <f t="shared" si="19"/>
        <v>10.93</v>
      </c>
      <c r="AV22" s="44">
        <f t="shared" si="20"/>
        <v>60</v>
      </c>
      <c r="AW22" s="85">
        <f t="shared" si="21"/>
        <v>11.04</v>
      </c>
      <c r="AX22" s="44" t="str">
        <f t="shared" si="22"/>
        <v>Admis(e)</v>
      </c>
      <c r="AY22" s="28" t="str">
        <f t="shared" si="23"/>
        <v>Admis</v>
      </c>
      <c r="AZ22" s="25"/>
      <c r="BA22" s="25"/>
    </row>
    <row r="23" spans="1:53" ht="19.5" customHeight="1">
      <c r="A23" s="26">
        <v>14</v>
      </c>
      <c r="B23" s="69" t="s">
        <v>174</v>
      </c>
      <c r="C23" s="69" t="s">
        <v>175</v>
      </c>
      <c r="D23" s="69" t="s">
        <v>176</v>
      </c>
      <c r="E23" s="78">
        <f t="shared" si="0"/>
        <v>10.499</v>
      </c>
      <c r="F23" s="79">
        <f t="shared" si="1"/>
        <v>10</v>
      </c>
      <c r="G23" s="85">
        <v>11</v>
      </c>
      <c r="H23" s="85">
        <v>10.83</v>
      </c>
      <c r="I23" s="85">
        <v>9.5</v>
      </c>
      <c r="J23" s="78">
        <f t="shared" si="2"/>
        <v>12.545454545454545</v>
      </c>
      <c r="K23" s="80">
        <f t="shared" si="3"/>
        <v>11</v>
      </c>
      <c r="L23" s="85">
        <v>12</v>
      </c>
      <c r="M23" s="85">
        <v>15.5</v>
      </c>
      <c r="N23" s="85">
        <v>10</v>
      </c>
      <c r="O23" s="85">
        <v>10</v>
      </c>
      <c r="P23" s="78">
        <f t="shared" si="4"/>
        <v>11.1</v>
      </c>
      <c r="Q23" s="81">
        <f t="shared" si="5"/>
        <v>5</v>
      </c>
      <c r="R23" s="85">
        <v>10.5</v>
      </c>
      <c r="S23" s="85">
        <v>12</v>
      </c>
      <c r="T23" s="78">
        <f t="shared" si="6"/>
        <v>9.5</v>
      </c>
      <c r="U23" s="81">
        <f t="shared" si="7"/>
        <v>2</v>
      </c>
      <c r="V23" s="85">
        <v>14.5</v>
      </c>
      <c r="W23" s="85">
        <v>4.5</v>
      </c>
      <c r="X23" s="82">
        <f t="shared" si="8"/>
        <v>30</v>
      </c>
      <c r="Y23" s="83">
        <f t="shared" si="9"/>
        <v>11.22</v>
      </c>
      <c r="Z23" s="78">
        <f t="shared" si="10"/>
        <v>11.446666666666665</v>
      </c>
      <c r="AA23" s="79">
        <f t="shared" si="11"/>
        <v>9</v>
      </c>
      <c r="AB23" s="85">
        <v>10.5</v>
      </c>
      <c r="AC23" s="85">
        <v>10.67</v>
      </c>
      <c r="AD23" s="85">
        <v>13.17</v>
      </c>
      <c r="AE23" s="78">
        <f t="shared" si="12"/>
        <v>10.2</v>
      </c>
      <c r="AF23" s="81">
        <f t="shared" si="13"/>
        <v>10</v>
      </c>
      <c r="AG23" s="85">
        <v>10</v>
      </c>
      <c r="AH23" s="85">
        <v>10</v>
      </c>
      <c r="AI23" s="85">
        <v>10</v>
      </c>
      <c r="AJ23" s="85">
        <v>11</v>
      </c>
      <c r="AK23" s="78">
        <f t="shared" si="14"/>
        <v>13.25</v>
      </c>
      <c r="AL23" s="81">
        <f t="shared" si="15"/>
        <v>4</v>
      </c>
      <c r="AM23" s="85">
        <v>12.5</v>
      </c>
      <c r="AN23" s="85">
        <v>14</v>
      </c>
      <c r="AO23" s="78">
        <f t="shared" si="16"/>
        <v>11.142857142857142</v>
      </c>
      <c r="AP23" s="79">
        <f t="shared" si="17"/>
        <v>7</v>
      </c>
      <c r="AQ23" s="85">
        <v>11.5</v>
      </c>
      <c r="AR23" s="85">
        <v>8</v>
      </c>
      <c r="AS23" s="85">
        <v>13</v>
      </c>
      <c r="AT23" s="82">
        <f t="shared" si="18"/>
        <v>30</v>
      </c>
      <c r="AU23" s="83">
        <f t="shared" si="19"/>
        <v>11.209999999999999</v>
      </c>
      <c r="AV23" s="44">
        <f t="shared" si="20"/>
        <v>60</v>
      </c>
      <c r="AW23" s="85">
        <f t="shared" si="21"/>
        <v>11.209999999999999</v>
      </c>
      <c r="AX23" s="44" t="str">
        <f t="shared" si="22"/>
        <v>Admis(e)</v>
      </c>
      <c r="AY23" s="28" t="str">
        <f t="shared" si="23"/>
        <v>Admis</v>
      </c>
      <c r="AZ23" s="25"/>
      <c r="BA23" s="25"/>
    </row>
    <row r="24" spans="1:53" ht="19.5" customHeight="1">
      <c r="A24" s="26">
        <v>15</v>
      </c>
      <c r="B24" s="69" t="s">
        <v>177</v>
      </c>
      <c r="C24" s="69" t="s">
        <v>83</v>
      </c>
      <c r="D24" s="69" t="s">
        <v>178</v>
      </c>
      <c r="E24" s="78">
        <f t="shared" si="0"/>
        <v>12.701999999999998</v>
      </c>
      <c r="F24" s="79">
        <f t="shared" si="1"/>
        <v>10</v>
      </c>
      <c r="G24" s="85">
        <v>13.5</v>
      </c>
      <c r="H24" s="85">
        <v>12.17</v>
      </c>
      <c r="I24" s="85">
        <v>12.17</v>
      </c>
      <c r="J24" s="78">
        <f t="shared" si="2"/>
        <v>11.454545454545455</v>
      </c>
      <c r="K24" s="80">
        <f t="shared" si="3"/>
        <v>11</v>
      </c>
      <c r="L24" s="85">
        <v>9</v>
      </c>
      <c r="M24" s="85">
        <v>12</v>
      </c>
      <c r="N24" s="85">
        <v>12.5</v>
      </c>
      <c r="O24" s="85">
        <v>13</v>
      </c>
      <c r="P24" s="78">
        <f t="shared" si="4"/>
        <v>13.2</v>
      </c>
      <c r="Q24" s="81">
        <f t="shared" si="5"/>
        <v>5</v>
      </c>
      <c r="R24" s="85">
        <v>12</v>
      </c>
      <c r="S24" s="85">
        <v>15</v>
      </c>
      <c r="T24" s="78">
        <f t="shared" si="6"/>
        <v>10.415</v>
      </c>
      <c r="U24" s="81">
        <f t="shared" si="7"/>
        <v>4</v>
      </c>
      <c r="V24" s="85">
        <v>13.83</v>
      </c>
      <c r="W24" s="85">
        <v>7</v>
      </c>
      <c r="X24" s="82">
        <f t="shared" si="8"/>
        <v>30</v>
      </c>
      <c r="Y24" s="83">
        <f t="shared" si="9"/>
        <v>12.03</v>
      </c>
      <c r="Z24" s="78">
        <f t="shared" si="10"/>
        <v>13.389999999999999</v>
      </c>
      <c r="AA24" s="79">
        <f t="shared" si="11"/>
        <v>9</v>
      </c>
      <c r="AB24" s="85">
        <v>12</v>
      </c>
      <c r="AC24" s="85">
        <v>13.17</v>
      </c>
      <c r="AD24" s="85">
        <v>15</v>
      </c>
      <c r="AE24" s="78">
        <f t="shared" si="12"/>
        <v>11.95</v>
      </c>
      <c r="AF24" s="81">
        <f t="shared" si="13"/>
        <v>10</v>
      </c>
      <c r="AG24" s="85">
        <v>8.5</v>
      </c>
      <c r="AH24" s="85">
        <v>12</v>
      </c>
      <c r="AI24" s="85">
        <v>15</v>
      </c>
      <c r="AJ24" s="85">
        <v>14</v>
      </c>
      <c r="AK24" s="78">
        <f t="shared" si="14"/>
        <v>13.75</v>
      </c>
      <c r="AL24" s="81">
        <f t="shared" si="15"/>
        <v>4</v>
      </c>
      <c r="AM24" s="85">
        <v>14.5</v>
      </c>
      <c r="AN24" s="85">
        <v>13</v>
      </c>
      <c r="AO24" s="78">
        <f t="shared" si="16"/>
        <v>11.477142857142857</v>
      </c>
      <c r="AP24" s="79">
        <f t="shared" si="17"/>
        <v>7</v>
      </c>
      <c r="AQ24" s="85">
        <v>9.17</v>
      </c>
      <c r="AR24" s="85">
        <v>11.5</v>
      </c>
      <c r="AS24" s="85">
        <v>13</v>
      </c>
      <c r="AT24" s="82">
        <f t="shared" si="18"/>
        <v>30</v>
      </c>
      <c r="AU24" s="83">
        <f t="shared" si="19"/>
        <v>12.52</v>
      </c>
      <c r="AV24" s="44">
        <f t="shared" si="20"/>
        <v>60</v>
      </c>
      <c r="AW24" s="85">
        <f t="shared" si="21"/>
        <v>12.27</v>
      </c>
      <c r="AX24" s="44" t="str">
        <f t="shared" si="22"/>
        <v>Admis(e)</v>
      </c>
      <c r="AY24" s="28" t="str">
        <f t="shared" si="23"/>
        <v>Admis</v>
      </c>
      <c r="AZ24" s="25"/>
      <c r="BA24" s="25"/>
    </row>
    <row r="25" spans="1:53" ht="19.5" customHeight="1">
      <c r="A25" s="26">
        <v>16</v>
      </c>
      <c r="B25" s="69" t="s">
        <v>179</v>
      </c>
      <c r="C25" s="69" t="s">
        <v>180</v>
      </c>
      <c r="D25" s="69" t="s">
        <v>58</v>
      </c>
      <c r="E25" s="78">
        <f t="shared" si="0"/>
        <v>9.549000000000001</v>
      </c>
      <c r="F25" s="79">
        <f t="shared" si="1"/>
        <v>3</v>
      </c>
      <c r="G25" s="85">
        <v>9</v>
      </c>
      <c r="H25" s="85">
        <v>10.5</v>
      </c>
      <c r="I25" s="85">
        <v>9.33</v>
      </c>
      <c r="J25" s="78">
        <f t="shared" si="2"/>
        <v>8.409090909090908</v>
      </c>
      <c r="K25" s="80">
        <f t="shared" si="3"/>
        <v>2</v>
      </c>
      <c r="L25" s="85">
        <v>9.5</v>
      </c>
      <c r="M25" s="85">
        <v>7</v>
      </c>
      <c r="N25" s="85">
        <v>10</v>
      </c>
      <c r="O25" s="85">
        <v>8</v>
      </c>
      <c r="P25" s="78">
        <f t="shared" si="4"/>
        <v>10.6</v>
      </c>
      <c r="Q25" s="81">
        <f t="shared" si="5"/>
        <v>5</v>
      </c>
      <c r="R25" s="85">
        <v>9</v>
      </c>
      <c r="S25" s="85">
        <v>13</v>
      </c>
      <c r="T25" s="78">
        <f t="shared" si="6"/>
        <v>7.5</v>
      </c>
      <c r="U25" s="81">
        <f t="shared" si="7"/>
        <v>0</v>
      </c>
      <c r="V25" s="85">
        <v>8</v>
      </c>
      <c r="W25" s="85">
        <v>7</v>
      </c>
      <c r="X25" s="82">
        <f t="shared" si="8"/>
        <v>10</v>
      </c>
      <c r="Y25" s="83">
        <f t="shared" si="9"/>
        <v>9.04</v>
      </c>
      <c r="Z25" s="78">
        <f t="shared" si="10"/>
        <v>10</v>
      </c>
      <c r="AA25" s="79">
        <f t="shared" si="11"/>
        <v>9</v>
      </c>
      <c r="AB25" s="85">
        <v>9</v>
      </c>
      <c r="AC25" s="85">
        <v>12</v>
      </c>
      <c r="AD25" s="85">
        <v>9</v>
      </c>
      <c r="AE25" s="78">
        <f t="shared" si="12"/>
        <v>9.6</v>
      </c>
      <c r="AF25" s="81">
        <f t="shared" si="13"/>
        <v>5</v>
      </c>
      <c r="AG25" s="85">
        <v>8.5</v>
      </c>
      <c r="AH25" s="85">
        <v>10.5</v>
      </c>
      <c r="AI25" s="85">
        <v>8.5</v>
      </c>
      <c r="AJ25" s="85">
        <v>11</v>
      </c>
      <c r="AK25" s="78">
        <f t="shared" si="14"/>
        <v>11</v>
      </c>
      <c r="AL25" s="81">
        <f t="shared" si="15"/>
        <v>4</v>
      </c>
      <c r="AM25" s="85">
        <v>11.5</v>
      </c>
      <c r="AN25" s="85">
        <v>10.5</v>
      </c>
      <c r="AO25" s="78">
        <f t="shared" si="16"/>
        <v>10.142857142857142</v>
      </c>
      <c r="AP25" s="79">
        <f t="shared" si="17"/>
        <v>7</v>
      </c>
      <c r="AQ25" s="85">
        <v>5.5</v>
      </c>
      <c r="AR25" s="85">
        <v>9</v>
      </c>
      <c r="AS25" s="85">
        <v>14</v>
      </c>
      <c r="AT25" s="82">
        <f t="shared" si="18"/>
        <v>30</v>
      </c>
      <c r="AU25" s="83">
        <f t="shared" si="19"/>
        <v>10.04</v>
      </c>
      <c r="AV25" s="44">
        <f t="shared" si="20"/>
        <v>40</v>
      </c>
      <c r="AW25" s="85">
        <f t="shared" si="21"/>
        <v>9.54</v>
      </c>
      <c r="AX25" s="53" t="str">
        <f t="shared" si="22"/>
        <v>Rattrapage</v>
      </c>
      <c r="AY25" s="28" t="str">
        <f t="shared" si="23"/>
        <v>Rattrapage</v>
      </c>
      <c r="AZ25" s="25"/>
      <c r="BA25" s="25"/>
    </row>
    <row r="26" spans="1:53" ht="19.5" customHeight="1">
      <c r="A26" s="26">
        <v>17</v>
      </c>
      <c r="B26" s="69" t="s">
        <v>181</v>
      </c>
      <c r="C26" s="69" t="s">
        <v>182</v>
      </c>
      <c r="D26" s="69" t="s">
        <v>183</v>
      </c>
      <c r="E26" s="78">
        <f t="shared" si="0"/>
        <v>7.898000000000001</v>
      </c>
      <c r="F26" s="79">
        <f t="shared" si="1"/>
        <v>0</v>
      </c>
      <c r="G26" s="85">
        <v>8</v>
      </c>
      <c r="H26" s="85">
        <v>8.83</v>
      </c>
      <c r="I26" s="85">
        <v>6.83</v>
      </c>
      <c r="J26" s="78">
        <f t="shared" si="2"/>
        <v>9.863636363636363</v>
      </c>
      <c r="K26" s="80">
        <f t="shared" si="3"/>
        <v>9</v>
      </c>
      <c r="L26" s="85">
        <v>10.5</v>
      </c>
      <c r="M26" s="85">
        <v>10</v>
      </c>
      <c r="N26" s="85">
        <v>8</v>
      </c>
      <c r="O26" s="85">
        <v>10.5</v>
      </c>
      <c r="P26" s="78">
        <f t="shared" si="4"/>
        <v>10.5</v>
      </c>
      <c r="Q26" s="81">
        <f t="shared" si="5"/>
        <v>5</v>
      </c>
      <c r="R26" s="85">
        <v>11.5</v>
      </c>
      <c r="S26" s="85">
        <v>9</v>
      </c>
      <c r="T26" s="78">
        <f t="shared" si="6"/>
        <v>8.415</v>
      </c>
      <c r="U26" s="81">
        <f t="shared" si="7"/>
        <v>0</v>
      </c>
      <c r="V26" s="85">
        <v>8.33</v>
      </c>
      <c r="W26" s="85">
        <v>8.5</v>
      </c>
      <c r="X26" s="82">
        <f t="shared" si="8"/>
        <v>14</v>
      </c>
      <c r="Y26" s="83">
        <f t="shared" si="9"/>
        <v>9.129999999999999</v>
      </c>
      <c r="Z26" s="78">
        <f t="shared" si="10"/>
        <v>12</v>
      </c>
      <c r="AA26" s="79">
        <f t="shared" si="11"/>
        <v>9</v>
      </c>
      <c r="AB26" s="85">
        <v>14</v>
      </c>
      <c r="AC26" s="85">
        <v>12.67</v>
      </c>
      <c r="AD26" s="85">
        <v>9.33</v>
      </c>
      <c r="AE26" s="78">
        <f t="shared" si="12"/>
        <v>8.7</v>
      </c>
      <c r="AF26" s="81">
        <f t="shared" si="13"/>
        <v>7</v>
      </c>
      <c r="AG26" s="85">
        <v>10</v>
      </c>
      <c r="AH26" s="85">
        <v>4</v>
      </c>
      <c r="AI26" s="85">
        <v>11.5</v>
      </c>
      <c r="AJ26" s="85">
        <v>11</v>
      </c>
      <c r="AK26" s="78">
        <f t="shared" si="14"/>
        <v>12.25</v>
      </c>
      <c r="AL26" s="81">
        <f t="shared" si="15"/>
        <v>4</v>
      </c>
      <c r="AM26" s="85">
        <v>12.5</v>
      </c>
      <c r="AN26" s="85">
        <v>12</v>
      </c>
      <c r="AO26" s="78">
        <f t="shared" si="16"/>
        <v>11.428571428571429</v>
      </c>
      <c r="AP26" s="79">
        <f t="shared" si="17"/>
        <v>7</v>
      </c>
      <c r="AQ26" s="85">
        <v>7.5</v>
      </c>
      <c r="AR26" s="85">
        <v>13</v>
      </c>
      <c r="AS26" s="85">
        <v>13</v>
      </c>
      <c r="AT26" s="82">
        <f t="shared" si="18"/>
        <v>30</v>
      </c>
      <c r="AU26" s="83">
        <f t="shared" si="19"/>
        <v>10.8</v>
      </c>
      <c r="AV26" s="44">
        <f t="shared" si="20"/>
        <v>44</v>
      </c>
      <c r="AW26" s="85">
        <f t="shared" si="21"/>
        <v>9.97</v>
      </c>
      <c r="AX26" s="53" t="str">
        <f t="shared" si="22"/>
        <v>Rattrapage</v>
      </c>
      <c r="AY26" s="28" t="str">
        <f t="shared" si="23"/>
        <v>Rattrapage</v>
      </c>
      <c r="AZ26" s="25"/>
      <c r="BA26" s="25"/>
    </row>
    <row r="27" spans="1:53" ht="19.5" customHeight="1">
      <c r="A27" s="26">
        <v>18</v>
      </c>
      <c r="B27" s="69" t="s">
        <v>184</v>
      </c>
      <c r="C27" s="69" t="s">
        <v>185</v>
      </c>
      <c r="D27" s="69" t="s">
        <v>66</v>
      </c>
      <c r="E27" s="78">
        <f t="shared" si="0"/>
        <v>8.450999999999999</v>
      </c>
      <c r="F27" s="79">
        <f t="shared" si="1"/>
        <v>0</v>
      </c>
      <c r="G27" s="85">
        <v>9</v>
      </c>
      <c r="H27" s="85">
        <v>7.5</v>
      </c>
      <c r="I27" s="85">
        <v>8.67</v>
      </c>
      <c r="J27" s="78">
        <f t="shared" si="2"/>
        <v>7.7272727272727275</v>
      </c>
      <c r="K27" s="80">
        <f t="shared" si="3"/>
        <v>3</v>
      </c>
      <c r="L27" s="85">
        <v>10</v>
      </c>
      <c r="M27" s="85">
        <v>5</v>
      </c>
      <c r="N27" s="85">
        <v>9</v>
      </c>
      <c r="O27" s="85">
        <v>8.5</v>
      </c>
      <c r="P27" s="78">
        <f t="shared" si="4"/>
        <v>6.4</v>
      </c>
      <c r="Q27" s="81">
        <f t="shared" si="5"/>
        <v>0</v>
      </c>
      <c r="R27" s="85">
        <v>6</v>
      </c>
      <c r="S27" s="85">
        <v>7</v>
      </c>
      <c r="T27" s="78">
        <f t="shared" si="6"/>
        <v>9.25</v>
      </c>
      <c r="U27" s="81">
        <f t="shared" si="7"/>
        <v>2</v>
      </c>
      <c r="V27" s="85">
        <v>8.5</v>
      </c>
      <c r="W27" s="85">
        <v>10</v>
      </c>
      <c r="X27" s="82">
        <f t="shared" si="8"/>
        <v>5</v>
      </c>
      <c r="Y27" s="83">
        <f t="shared" si="9"/>
        <v>7.96</v>
      </c>
      <c r="Z27" s="78">
        <f t="shared" si="10"/>
        <v>10.28</v>
      </c>
      <c r="AA27" s="79">
        <f t="shared" si="11"/>
        <v>9</v>
      </c>
      <c r="AB27" s="85">
        <v>8.5</v>
      </c>
      <c r="AC27" s="85">
        <v>11.67</v>
      </c>
      <c r="AD27" s="85">
        <v>10.67</v>
      </c>
      <c r="AE27" s="78">
        <f t="shared" si="12"/>
        <v>8.1</v>
      </c>
      <c r="AF27" s="81">
        <f t="shared" si="13"/>
        <v>4</v>
      </c>
      <c r="AG27" s="85">
        <v>6</v>
      </c>
      <c r="AH27" s="85">
        <v>7</v>
      </c>
      <c r="AI27" s="85">
        <v>10</v>
      </c>
      <c r="AJ27" s="85">
        <v>11</v>
      </c>
      <c r="AK27" s="78">
        <f t="shared" si="14"/>
        <v>9.5</v>
      </c>
      <c r="AL27" s="81">
        <f t="shared" si="15"/>
        <v>2</v>
      </c>
      <c r="AM27" s="85">
        <v>10</v>
      </c>
      <c r="AN27" s="85">
        <v>9</v>
      </c>
      <c r="AO27" s="78">
        <f t="shared" si="16"/>
        <v>12.022857142857143</v>
      </c>
      <c r="AP27" s="79">
        <f t="shared" si="17"/>
        <v>7</v>
      </c>
      <c r="AQ27" s="85">
        <v>10.83</v>
      </c>
      <c r="AR27" s="85">
        <v>11</v>
      </c>
      <c r="AS27" s="85">
        <v>13.5</v>
      </c>
      <c r="AT27" s="82">
        <f t="shared" si="18"/>
        <v>22</v>
      </c>
      <c r="AU27" s="83">
        <f t="shared" si="19"/>
        <v>9.86</v>
      </c>
      <c r="AV27" s="44">
        <f t="shared" si="20"/>
        <v>27</v>
      </c>
      <c r="AW27" s="85">
        <f t="shared" si="21"/>
        <v>8.91</v>
      </c>
      <c r="AX27" s="53" t="str">
        <f t="shared" si="22"/>
        <v>Rattrapage</v>
      </c>
      <c r="AY27" s="28" t="str">
        <f t="shared" si="23"/>
        <v>Rattrapage</v>
      </c>
      <c r="AZ27" s="25"/>
      <c r="BA27" s="25"/>
    </row>
    <row r="28" spans="1:53" ht="19.5" customHeight="1">
      <c r="A28" s="26">
        <v>19</v>
      </c>
      <c r="B28" s="69" t="s">
        <v>186</v>
      </c>
      <c r="C28" s="69" t="s">
        <v>187</v>
      </c>
      <c r="D28" s="69" t="s">
        <v>188</v>
      </c>
      <c r="E28" s="78">
        <f t="shared" si="0"/>
        <v>9.651</v>
      </c>
      <c r="F28" s="79">
        <f t="shared" si="1"/>
        <v>6</v>
      </c>
      <c r="G28" s="85">
        <v>7.5</v>
      </c>
      <c r="H28" s="85">
        <v>12.17</v>
      </c>
      <c r="I28" s="85">
        <v>10</v>
      </c>
      <c r="J28" s="78">
        <f t="shared" si="2"/>
        <v>9.363636363636363</v>
      </c>
      <c r="K28" s="80">
        <f t="shared" si="3"/>
        <v>5</v>
      </c>
      <c r="L28" s="85">
        <v>10</v>
      </c>
      <c r="M28" s="85">
        <v>9</v>
      </c>
      <c r="N28" s="85">
        <v>10</v>
      </c>
      <c r="O28" s="85">
        <v>8.5</v>
      </c>
      <c r="P28" s="78">
        <f t="shared" si="4"/>
        <v>11.5</v>
      </c>
      <c r="Q28" s="81">
        <f t="shared" si="5"/>
        <v>5</v>
      </c>
      <c r="R28" s="85">
        <v>13.5</v>
      </c>
      <c r="S28" s="85">
        <v>8.5</v>
      </c>
      <c r="T28" s="78">
        <f t="shared" si="6"/>
        <v>9.165</v>
      </c>
      <c r="U28" s="81">
        <f t="shared" si="7"/>
        <v>2</v>
      </c>
      <c r="V28" s="85">
        <v>11.33</v>
      </c>
      <c r="W28" s="85">
        <v>7</v>
      </c>
      <c r="X28" s="82">
        <f t="shared" si="8"/>
        <v>18</v>
      </c>
      <c r="Y28" s="83">
        <f t="shared" si="9"/>
        <v>9.79</v>
      </c>
      <c r="Z28" s="78">
        <f t="shared" si="10"/>
        <v>12.220000000000002</v>
      </c>
      <c r="AA28" s="79">
        <f t="shared" si="11"/>
        <v>9</v>
      </c>
      <c r="AB28" s="85">
        <v>12</v>
      </c>
      <c r="AC28" s="85">
        <v>13.33</v>
      </c>
      <c r="AD28" s="85">
        <v>11.33</v>
      </c>
      <c r="AE28" s="78">
        <f t="shared" si="12"/>
        <v>9.7</v>
      </c>
      <c r="AF28" s="81">
        <f t="shared" si="13"/>
        <v>7</v>
      </c>
      <c r="AG28" s="85">
        <v>12</v>
      </c>
      <c r="AH28" s="85">
        <v>4</v>
      </c>
      <c r="AI28" s="85">
        <v>12.5</v>
      </c>
      <c r="AJ28" s="85">
        <v>12</v>
      </c>
      <c r="AK28" s="78">
        <f t="shared" si="14"/>
        <v>10</v>
      </c>
      <c r="AL28" s="81">
        <f t="shared" si="15"/>
        <v>4</v>
      </c>
      <c r="AM28" s="85">
        <v>8.5</v>
      </c>
      <c r="AN28" s="85">
        <v>11.5</v>
      </c>
      <c r="AO28" s="78">
        <f t="shared" si="16"/>
        <v>12.379999999999999</v>
      </c>
      <c r="AP28" s="79">
        <f t="shared" si="17"/>
        <v>7</v>
      </c>
      <c r="AQ28" s="85">
        <v>10.83</v>
      </c>
      <c r="AR28" s="85">
        <v>13</v>
      </c>
      <c r="AS28" s="85">
        <v>13</v>
      </c>
      <c r="AT28" s="82">
        <f t="shared" si="18"/>
        <v>30</v>
      </c>
      <c r="AU28" s="83">
        <f t="shared" si="19"/>
        <v>11.129999999999999</v>
      </c>
      <c r="AV28" s="44">
        <f t="shared" si="20"/>
        <v>60</v>
      </c>
      <c r="AW28" s="85">
        <f t="shared" si="21"/>
        <v>10.459999999999999</v>
      </c>
      <c r="AX28" s="44" t="str">
        <f t="shared" si="22"/>
        <v>Admis(e)</v>
      </c>
      <c r="AY28" s="28" t="str">
        <f t="shared" si="23"/>
        <v>Admis</v>
      </c>
      <c r="AZ28" s="25"/>
      <c r="BA28" s="25"/>
    </row>
    <row r="29" spans="1:53" ht="19.5" customHeight="1">
      <c r="A29" s="26">
        <v>20</v>
      </c>
      <c r="B29" s="69" t="s">
        <v>189</v>
      </c>
      <c r="C29" s="69" t="s">
        <v>190</v>
      </c>
      <c r="D29" s="69" t="s">
        <v>191</v>
      </c>
      <c r="E29" s="78">
        <f t="shared" si="0"/>
        <v>9.9</v>
      </c>
      <c r="F29" s="79">
        <f t="shared" si="1"/>
        <v>10</v>
      </c>
      <c r="G29" s="85">
        <v>10.5</v>
      </c>
      <c r="H29" s="85">
        <v>7.33</v>
      </c>
      <c r="I29" s="85">
        <v>11.67</v>
      </c>
      <c r="J29" s="78">
        <f t="shared" si="2"/>
        <v>9.363636363636363</v>
      </c>
      <c r="K29" s="80">
        <f t="shared" si="3"/>
        <v>6</v>
      </c>
      <c r="L29" s="85">
        <v>9</v>
      </c>
      <c r="M29" s="85">
        <v>10.5</v>
      </c>
      <c r="N29" s="85">
        <v>6.5</v>
      </c>
      <c r="O29" s="85">
        <v>10.5</v>
      </c>
      <c r="P29" s="78">
        <f t="shared" si="4"/>
        <v>12.5</v>
      </c>
      <c r="Q29" s="81">
        <f t="shared" si="5"/>
        <v>5</v>
      </c>
      <c r="R29" s="85">
        <v>11.5</v>
      </c>
      <c r="S29" s="85">
        <v>14</v>
      </c>
      <c r="T29" s="78">
        <f t="shared" si="6"/>
        <v>10</v>
      </c>
      <c r="U29" s="81">
        <f t="shared" si="7"/>
        <v>4</v>
      </c>
      <c r="V29" s="85">
        <v>12</v>
      </c>
      <c r="W29" s="85">
        <v>8</v>
      </c>
      <c r="X29" s="82">
        <f t="shared" si="8"/>
        <v>30</v>
      </c>
      <c r="Y29" s="83">
        <f t="shared" si="9"/>
        <v>10.15</v>
      </c>
      <c r="Z29" s="78">
        <f t="shared" si="10"/>
        <v>12.053333333333335</v>
      </c>
      <c r="AA29" s="79">
        <f t="shared" si="11"/>
        <v>9</v>
      </c>
      <c r="AB29" s="85">
        <v>12.5</v>
      </c>
      <c r="AC29" s="85">
        <v>12.33</v>
      </c>
      <c r="AD29" s="85">
        <v>11.33</v>
      </c>
      <c r="AE29" s="78">
        <f t="shared" si="12"/>
        <v>9.45</v>
      </c>
      <c r="AF29" s="81">
        <f t="shared" si="13"/>
        <v>5</v>
      </c>
      <c r="AG29" s="85">
        <v>10</v>
      </c>
      <c r="AH29" s="85">
        <v>8.5</v>
      </c>
      <c r="AI29" s="85">
        <v>8.5</v>
      </c>
      <c r="AJ29" s="85">
        <v>11</v>
      </c>
      <c r="AK29" s="78">
        <f t="shared" si="14"/>
        <v>12.75</v>
      </c>
      <c r="AL29" s="81">
        <f t="shared" si="15"/>
        <v>4</v>
      </c>
      <c r="AM29" s="85">
        <v>15</v>
      </c>
      <c r="AN29" s="85">
        <v>10.5</v>
      </c>
      <c r="AO29" s="78">
        <f t="shared" si="16"/>
        <v>10.262857142857143</v>
      </c>
      <c r="AP29" s="79">
        <f t="shared" si="17"/>
        <v>7</v>
      </c>
      <c r="AQ29" s="85">
        <v>7.67</v>
      </c>
      <c r="AR29" s="85">
        <v>8</v>
      </c>
      <c r="AS29" s="85">
        <v>13.5</v>
      </c>
      <c r="AT29" s="82">
        <f t="shared" si="18"/>
        <v>30</v>
      </c>
      <c r="AU29" s="83">
        <f t="shared" si="19"/>
        <v>10.87</v>
      </c>
      <c r="AV29" s="44">
        <f t="shared" si="20"/>
        <v>60</v>
      </c>
      <c r="AW29" s="85">
        <f t="shared" si="21"/>
        <v>10.51</v>
      </c>
      <c r="AX29" s="44" t="str">
        <f t="shared" si="22"/>
        <v>Admis(e)</v>
      </c>
      <c r="AY29" s="28" t="str">
        <f t="shared" si="23"/>
        <v>Admis</v>
      </c>
      <c r="AZ29" s="25"/>
      <c r="BA29" s="25"/>
    </row>
    <row r="30" spans="1:53" ht="19.5" customHeight="1">
      <c r="A30" s="26">
        <v>21</v>
      </c>
      <c r="B30" s="69" t="s">
        <v>192</v>
      </c>
      <c r="C30" s="69" t="s">
        <v>193</v>
      </c>
      <c r="D30" s="69" t="s">
        <v>194</v>
      </c>
      <c r="E30" s="78">
        <f t="shared" si="0"/>
        <v>8.600999999999999</v>
      </c>
      <c r="F30" s="79">
        <f t="shared" si="1"/>
        <v>10</v>
      </c>
      <c r="G30" s="85">
        <v>10.5</v>
      </c>
      <c r="H30" s="85">
        <v>5.5</v>
      </c>
      <c r="I30" s="85">
        <v>9.17</v>
      </c>
      <c r="J30" s="78">
        <f t="shared" si="2"/>
        <v>9.772727272727273</v>
      </c>
      <c r="K30" s="80">
        <f t="shared" si="3"/>
        <v>6</v>
      </c>
      <c r="L30" s="85">
        <v>8.5</v>
      </c>
      <c r="M30" s="85">
        <v>12</v>
      </c>
      <c r="N30" s="85">
        <v>11</v>
      </c>
      <c r="O30" s="85">
        <v>6</v>
      </c>
      <c r="P30" s="78">
        <f t="shared" si="4"/>
        <v>10.2</v>
      </c>
      <c r="Q30" s="81">
        <f t="shared" si="5"/>
        <v>5</v>
      </c>
      <c r="R30" s="85">
        <v>9</v>
      </c>
      <c r="S30" s="85">
        <v>12</v>
      </c>
      <c r="T30" s="78">
        <f t="shared" si="6"/>
        <v>9.165</v>
      </c>
      <c r="U30" s="81">
        <f t="shared" si="7"/>
        <v>0</v>
      </c>
      <c r="V30" s="85">
        <v>9.33</v>
      </c>
      <c r="W30" s="85">
        <v>9</v>
      </c>
      <c r="X30" s="82">
        <f t="shared" si="8"/>
        <v>21</v>
      </c>
      <c r="Y30" s="83">
        <f t="shared" si="9"/>
        <v>9.379999999999999</v>
      </c>
      <c r="Z30" s="78">
        <f t="shared" si="10"/>
        <v>8.723333333333333</v>
      </c>
      <c r="AA30" s="79">
        <f t="shared" si="11"/>
        <v>3</v>
      </c>
      <c r="AB30" s="85">
        <v>7.5</v>
      </c>
      <c r="AC30" s="85">
        <v>10.17</v>
      </c>
      <c r="AD30" s="85">
        <v>8.5</v>
      </c>
      <c r="AE30" s="78">
        <f t="shared" si="12"/>
        <v>7.65</v>
      </c>
      <c r="AF30" s="81">
        <f t="shared" si="13"/>
        <v>5</v>
      </c>
      <c r="AG30" s="85">
        <v>10</v>
      </c>
      <c r="AH30" s="85">
        <v>3.5</v>
      </c>
      <c r="AI30" s="85">
        <v>10</v>
      </c>
      <c r="AJ30" s="85">
        <v>8</v>
      </c>
      <c r="AK30" s="78">
        <f t="shared" si="14"/>
        <v>11.75</v>
      </c>
      <c r="AL30" s="81">
        <f t="shared" si="15"/>
        <v>4</v>
      </c>
      <c r="AM30" s="85">
        <v>10</v>
      </c>
      <c r="AN30" s="85">
        <v>13.5</v>
      </c>
      <c r="AO30" s="78">
        <f t="shared" si="16"/>
        <v>11.237142857142857</v>
      </c>
      <c r="AP30" s="79">
        <f t="shared" si="17"/>
        <v>7</v>
      </c>
      <c r="AQ30" s="85">
        <v>12.33</v>
      </c>
      <c r="AR30" s="85">
        <v>6</v>
      </c>
      <c r="AS30" s="85">
        <v>14</v>
      </c>
      <c r="AT30" s="82">
        <f t="shared" si="18"/>
        <v>19</v>
      </c>
      <c r="AU30" s="83">
        <f t="shared" si="19"/>
        <v>9.36</v>
      </c>
      <c r="AV30" s="44">
        <f t="shared" si="20"/>
        <v>40</v>
      </c>
      <c r="AW30" s="85">
        <f t="shared" si="21"/>
        <v>9.37</v>
      </c>
      <c r="AX30" s="53" t="str">
        <f t="shared" si="22"/>
        <v>Rattrapage</v>
      </c>
      <c r="AY30" s="28" t="str">
        <f t="shared" si="23"/>
        <v>Rattrapage</v>
      </c>
      <c r="AZ30" s="25"/>
      <c r="BA30" s="25"/>
    </row>
    <row r="31" spans="1:53" ht="19.5" customHeight="1">
      <c r="A31" s="26">
        <v>22</v>
      </c>
      <c r="B31" s="69" t="s">
        <v>195</v>
      </c>
      <c r="C31" s="69" t="s">
        <v>196</v>
      </c>
      <c r="D31" s="69" t="s">
        <v>197</v>
      </c>
      <c r="E31" s="78">
        <f t="shared" si="0"/>
        <v>10.15</v>
      </c>
      <c r="F31" s="79">
        <f t="shared" si="1"/>
        <v>10</v>
      </c>
      <c r="G31" s="85">
        <v>10</v>
      </c>
      <c r="H31" s="85">
        <v>12</v>
      </c>
      <c r="I31" s="85">
        <v>8.5</v>
      </c>
      <c r="J31" s="78">
        <f t="shared" si="2"/>
        <v>12.181818181818182</v>
      </c>
      <c r="K31" s="80">
        <f t="shared" si="3"/>
        <v>11</v>
      </c>
      <c r="L31" s="85">
        <v>9</v>
      </c>
      <c r="M31" s="85">
        <v>15</v>
      </c>
      <c r="N31" s="85">
        <v>11</v>
      </c>
      <c r="O31" s="85">
        <v>12.5</v>
      </c>
      <c r="P31" s="78">
        <f t="shared" si="4"/>
        <v>13.4</v>
      </c>
      <c r="Q31" s="81">
        <f t="shared" si="5"/>
        <v>5</v>
      </c>
      <c r="R31" s="85">
        <v>13</v>
      </c>
      <c r="S31" s="85">
        <v>14</v>
      </c>
      <c r="T31" s="78">
        <f t="shared" si="6"/>
        <v>8.165</v>
      </c>
      <c r="U31" s="81">
        <f t="shared" si="7"/>
        <v>0</v>
      </c>
      <c r="V31" s="85">
        <v>9.33</v>
      </c>
      <c r="W31" s="85">
        <v>7</v>
      </c>
      <c r="X31" s="82">
        <f t="shared" si="8"/>
        <v>30</v>
      </c>
      <c r="Y31" s="83">
        <f t="shared" si="9"/>
        <v>11.18</v>
      </c>
      <c r="Z31" s="78">
        <f t="shared" si="10"/>
        <v>11.276666666666667</v>
      </c>
      <c r="AA31" s="79">
        <f t="shared" si="11"/>
        <v>9</v>
      </c>
      <c r="AB31" s="85">
        <v>9</v>
      </c>
      <c r="AC31" s="85">
        <v>14.5</v>
      </c>
      <c r="AD31" s="85">
        <v>10.33</v>
      </c>
      <c r="AE31" s="78">
        <f t="shared" si="12"/>
        <v>11</v>
      </c>
      <c r="AF31" s="81">
        <f t="shared" si="13"/>
        <v>10</v>
      </c>
      <c r="AG31" s="85">
        <v>11</v>
      </c>
      <c r="AH31" s="85">
        <v>10</v>
      </c>
      <c r="AI31" s="85">
        <v>13</v>
      </c>
      <c r="AJ31" s="85">
        <v>10.5</v>
      </c>
      <c r="AK31" s="78">
        <f t="shared" si="14"/>
        <v>11.25</v>
      </c>
      <c r="AL31" s="81">
        <f t="shared" si="15"/>
        <v>4</v>
      </c>
      <c r="AM31" s="85">
        <v>10</v>
      </c>
      <c r="AN31" s="85">
        <v>12.5</v>
      </c>
      <c r="AO31" s="78">
        <f t="shared" si="16"/>
        <v>12.142857142857142</v>
      </c>
      <c r="AP31" s="79">
        <f t="shared" si="17"/>
        <v>7</v>
      </c>
      <c r="AQ31" s="85">
        <v>9.5</v>
      </c>
      <c r="AR31" s="85">
        <v>12</v>
      </c>
      <c r="AS31" s="85">
        <v>14</v>
      </c>
      <c r="AT31" s="82">
        <f t="shared" si="18"/>
        <v>30</v>
      </c>
      <c r="AU31" s="83">
        <f t="shared" si="19"/>
        <v>11.39</v>
      </c>
      <c r="AV31" s="44">
        <f t="shared" si="20"/>
        <v>60</v>
      </c>
      <c r="AW31" s="85">
        <f t="shared" si="21"/>
        <v>11.28</v>
      </c>
      <c r="AX31" s="44" t="str">
        <f t="shared" si="22"/>
        <v>Admis(e)</v>
      </c>
      <c r="AY31" s="28" t="str">
        <f t="shared" si="23"/>
        <v>Admis</v>
      </c>
      <c r="AZ31" s="25"/>
      <c r="BA31" s="25"/>
    </row>
    <row r="32" spans="1:53" ht="19.5" customHeight="1">
      <c r="A32" s="26">
        <v>23</v>
      </c>
      <c r="B32" s="69" t="s">
        <v>198</v>
      </c>
      <c r="C32" s="69" t="s">
        <v>84</v>
      </c>
      <c r="D32" s="69" t="s">
        <v>59</v>
      </c>
      <c r="E32" s="78">
        <f t="shared" si="0"/>
        <v>8.251</v>
      </c>
      <c r="F32" s="79">
        <f t="shared" si="1"/>
        <v>0</v>
      </c>
      <c r="G32" s="85">
        <v>8.5</v>
      </c>
      <c r="H32" s="85">
        <v>7.5</v>
      </c>
      <c r="I32" s="85">
        <v>8.67</v>
      </c>
      <c r="J32" s="78">
        <f t="shared" si="2"/>
        <v>7.909090909090909</v>
      </c>
      <c r="K32" s="80">
        <f t="shared" si="3"/>
        <v>5</v>
      </c>
      <c r="L32" s="85">
        <v>11</v>
      </c>
      <c r="M32" s="85">
        <v>3.5</v>
      </c>
      <c r="N32" s="85">
        <v>10.5</v>
      </c>
      <c r="O32" s="85">
        <v>9.5</v>
      </c>
      <c r="P32" s="78">
        <f t="shared" si="4"/>
        <v>11</v>
      </c>
      <c r="Q32" s="81">
        <f t="shared" si="5"/>
        <v>5</v>
      </c>
      <c r="R32" s="85">
        <v>11</v>
      </c>
      <c r="S32" s="85">
        <v>11</v>
      </c>
      <c r="T32" s="78">
        <f t="shared" si="6"/>
        <v>7</v>
      </c>
      <c r="U32" s="81">
        <f t="shared" si="7"/>
        <v>0</v>
      </c>
      <c r="V32" s="85">
        <v>9</v>
      </c>
      <c r="W32" s="85">
        <v>5</v>
      </c>
      <c r="X32" s="82">
        <f t="shared" si="8"/>
        <v>10</v>
      </c>
      <c r="Y32" s="83">
        <f t="shared" si="9"/>
        <v>8.42</v>
      </c>
      <c r="Z32" s="78">
        <f t="shared" si="10"/>
        <v>10.276666666666667</v>
      </c>
      <c r="AA32" s="79">
        <f t="shared" si="11"/>
        <v>9</v>
      </c>
      <c r="AB32" s="85">
        <v>8</v>
      </c>
      <c r="AC32" s="85">
        <v>10.83</v>
      </c>
      <c r="AD32" s="85">
        <v>12</v>
      </c>
      <c r="AE32" s="78">
        <f t="shared" si="12"/>
        <v>9.65</v>
      </c>
      <c r="AF32" s="81">
        <f t="shared" si="13"/>
        <v>5</v>
      </c>
      <c r="AG32" s="85">
        <v>9</v>
      </c>
      <c r="AH32" s="85">
        <v>10.5</v>
      </c>
      <c r="AI32" s="85">
        <v>10</v>
      </c>
      <c r="AJ32" s="85">
        <v>9</v>
      </c>
      <c r="AK32" s="78">
        <f t="shared" si="14"/>
        <v>11</v>
      </c>
      <c r="AL32" s="81">
        <f t="shared" si="15"/>
        <v>4</v>
      </c>
      <c r="AM32" s="85">
        <v>11</v>
      </c>
      <c r="AN32" s="85">
        <v>11</v>
      </c>
      <c r="AO32" s="78">
        <f t="shared" si="16"/>
        <v>11.762857142857143</v>
      </c>
      <c r="AP32" s="79">
        <f t="shared" si="17"/>
        <v>7</v>
      </c>
      <c r="AQ32" s="85">
        <v>8.17</v>
      </c>
      <c r="AR32" s="85">
        <v>12</v>
      </c>
      <c r="AS32" s="85">
        <v>14</v>
      </c>
      <c r="AT32" s="82">
        <f t="shared" si="18"/>
        <v>30</v>
      </c>
      <c r="AU32" s="83">
        <f t="shared" si="19"/>
        <v>10.52</v>
      </c>
      <c r="AV32" s="44">
        <f t="shared" si="20"/>
        <v>40</v>
      </c>
      <c r="AW32" s="85">
        <f t="shared" si="21"/>
        <v>9.47</v>
      </c>
      <c r="AX32" s="53" t="str">
        <f t="shared" si="22"/>
        <v>Rattrapage</v>
      </c>
      <c r="AY32" s="28" t="str">
        <f t="shared" si="23"/>
        <v>Rattrapage</v>
      </c>
      <c r="AZ32" s="25"/>
      <c r="BA32" s="25"/>
    </row>
    <row r="33" spans="1:53" ht="19.5" customHeight="1">
      <c r="A33" s="26">
        <v>24</v>
      </c>
      <c r="B33" s="69" t="s">
        <v>199</v>
      </c>
      <c r="C33" s="69" t="s">
        <v>200</v>
      </c>
      <c r="D33" s="69" t="s">
        <v>201</v>
      </c>
      <c r="E33" s="78">
        <f t="shared" si="0"/>
        <v>7.15</v>
      </c>
      <c r="F33" s="79">
        <f t="shared" si="1"/>
        <v>0</v>
      </c>
      <c r="G33" s="85">
        <v>8.5</v>
      </c>
      <c r="H33" s="85">
        <v>6</v>
      </c>
      <c r="I33" s="85">
        <v>6.5</v>
      </c>
      <c r="J33" s="78">
        <f t="shared" si="2"/>
        <v>6.863636363636363</v>
      </c>
      <c r="K33" s="80">
        <f t="shared" si="3"/>
        <v>0</v>
      </c>
      <c r="L33" s="85">
        <v>6.5</v>
      </c>
      <c r="M33" s="85">
        <v>7.5</v>
      </c>
      <c r="N33" s="85">
        <v>5</v>
      </c>
      <c r="O33" s="85">
        <v>8</v>
      </c>
      <c r="P33" s="78">
        <f t="shared" si="4"/>
        <v>8.7</v>
      </c>
      <c r="Q33" s="81">
        <f t="shared" si="5"/>
        <v>0</v>
      </c>
      <c r="R33" s="85">
        <v>8.5</v>
      </c>
      <c r="S33" s="85">
        <v>9</v>
      </c>
      <c r="T33" s="78">
        <f t="shared" si="6"/>
        <v>7.085</v>
      </c>
      <c r="U33" s="81">
        <f t="shared" si="7"/>
        <v>0</v>
      </c>
      <c r="V33" s="85">
        <v>8.17</v>
      </c>
      <c r="W33" s="85">
        <v>6</v>
      </c>
      <c r="X33" s="82">
        <f t="shared" si="8"/>
        <v>0</v>
      </c>
      <c r="Y33" s="83">
        <f t="shared" si="9"/>
        <v>7.3</v>
      </c>
      <c r="Z33" s="78">
        <f t="shared" si="10"/>
        <v>10.443333333333335</v>
      </c>
      <c r="AA33" s="79">
        <f t="shared" si="11"/>
        <v>9</v>
      </c>
      <c r="AB33" s="85">
        <v>11</v>
      </c>
      <c r="AC33" s="85">
        <v>12</v>
      </c>
      <c r="AD33" s="85">
        <v>8.33</v>
      </c>
      <c r="AE33" s="78">
        <f t="shared" si="12"/>
        <v>8.25</v>
      </c>
      <c r="AF33" s="81">
        <f t="shared" si="13"/>
        <v>2</v>
      </c>
      <c r="AG33" s="85">
        <v>9.5</v>
      </c>
      <c r="AH33" s="85">
        <v>6</v>
      </c>
      <c r="AI33" s="85">
        <v>8</v>
      </c>
      <c r="AJ33" s="85">
        <v>10</v>
      </c>
      <c r="AK33" s="78">
        <f t="shared" si="14"/>
        <v>10</v>
      </c>
      <c r="AL33" s="81">
        <f t="shared" si="15"/>
        <v>4</v>
      </c>
      <c r="AM33" s="85">
        <v>7.5</v>
      </c>
      <c r="AN33" s="85">
        <v>12.5</v>
      </c>
      <c r="AO33" s="78">
        <f t="shared" si="16"/>
        <v>10.762857142857143</v>
      </c>
      <c r="AP33" s="79">
        <f t="shared" si="17"/>
        <v>7</v>
      </c>
      <c r="AQ33" s="85">
        <v>9.17</v>
      </c>
      <c r="AR33" s="85">
        <v>9</v>
      </c>
      <c r="AS33" s="85">
        <v>13</v>
      </c>
      <c r="AT33" s="82">
        <f t="shared" si="18"/>
        <v>22</v>
      </c>
      <c r="AU33" s="83">
        <f t="shared" si="19"/>
        <v>9.73</v>
      </c>
      <c r="AV33" s="44">
        <f t="shared" si="20"/>
        <v>22</v>
      </c>
      <c r="AW33" s="85">
        <f t="shared" si="21"/>
        <v>8.52</v>
      </c>
      <c r="AX33" s="53" t="str">
        <f t="shared" si="22"/>
        <v>Rattrapage</v>
      </c>
      <c r="AY33" s="28" t="str">
        <f t="shared" si="23"/>
        <v>Rattrapage</v>
      </c>
      <c r="AZ33" s="25"/>
      <c r="BA33" s="25"/>
    </row>
    <row r="34" spans="1:53" ht="19.5" customHeight="1">
      <c r="A34" s="26">
        <v>25</v>
      </c>
      <c r="B34" s="69" t="s">
        <v>86</v>
      </c>
      <c r="C34" s="69" t="s">
        <v>87</v>
      </c>
      <c r="D34" s="69" t="s">
        <v>88</v>
      </c>
      <c r="E34" s="78">
        <f>((G34*4)+(H34*3)+(I34*3))/10</f>
        <v>10.9</v>
      </c>
      <c r="F34" s="79">
        <f t="shared" si="1"/>
        <v>10</v>
      </c>
      <c r="G34" s="86">
        <v>10</v>
      </c>
      <c r="H34" s="86">
        <v>12</v>
      </c>
      <c r="I34" s="86">
        <v>11</v>
      </c>
      <c r="J34" s="78">
        <f t="shared" si="2"/>
        <v>11.318181818181818</v>
      </c>
      <c r="K34" s="80">
        <f t="shared" si="3"/>
        <v>11</v>
      </c>
      <c r="L34" s="86">
        <v>5.5</v>
      </c>
      <c r="M34" s="86">
        <v>15</v>
      </c>
      <c r="N34" s="86">
        <v>15</v>
      </c>
      <c r="O34" s="86">
        <v>9</v>
      </c>
      <c r="P34" s="78">
        <f t="shared" si="4"/>
        <v>9.5</v>
      </c>
      <c r="Q34" s="81">
        <f t="shared" si="5"/>
        <v>2</v>
      </c>
      <c r="R34" s="86">
        <v>7.5</v>
      </c>
      <c r="S34" s="86">
        <v>12.5</v>
      </c>
      <c r="T34" s="78">
        <f t="shared" si="6"/>
        <v>12</v>
      </c>
      <c r="U34" s="81">
        <f t="shared" si="7"/>
        <v>4</v>
      </c>
      <c r="V34" s="86">
        <v>14.5</v>
      </c>
      <c r="W34" s="86">
        <v>9.5</v>
      </c>
      <c r="X34" s="82">
        <f t="shared" si="8"/>
        <v>30</v>
      </c>
      <c r="Y34" s="83">
        <f t="shared" si="9"/>
        <v>10.97</v>
      </c>
      <c r="Z34" s="78">
        <f t="shared" si="10"/>
        <v>11.946666666666665</v>
      </c>
      <c r="AA34" s="79">
        <f t="shared" si="11"/>
        <v>9</v>
      </c>
      <c r="AB34" s="85">
        <v>13.5</v>
      </c>
      <c r="AC34" s="85">
        <v>9.67</v>
      </c>
      <c r="AD34" s="85">
        <v>12.67</v>
      </c>
      <c r="AE34" s="78">
        <f t="shared" si="12"/>
        <v>10.4</v>
      </c>
      <c r="AF34" s="81">
        <f t="shared" si="13"/>
        <v>10</v>
      </c>
      <c r="AG34" s="85">
        <v>10</v>
      </c>
      <c r="AH34" s="85">
        <v>12</v>
      </c>
      <c r="AI34" s="85">
        <v>8</v>
      </c>
      <c r="AJ34" s="85">
        <v>11</v>
      </c>
      <c r="AK34" s="78">
        <f t="shared" si="14"/>
        <v>10.75</v>
      </c>
      <c r="AL34" s="81">
        <f t="shared" si="15"/>
        <v>4</v>
      </c>
      <c r="AM34" s="85">
        <v>12.5</v>
      </c>
      <c r="AN34" s="85">
        <v>9</v>
      </c>
      <c r="AO34" s="78">
        <f t="shared" si="16"/>
        <v>12.642857142857142</v>
      </c>
      <c r="AP34" s="79">
        <f t="shared" si="17"/>
        <v>7</v>
      </c>
      <c r="AQ34" s="85">
        <v>15.5</v>
      </c>
      <c r="AR34" s="85">
        <v>10</v>
      </c>
      <c r="AS34" s="85">
        <v>12.5</v>
      </c>
      <c r="AT34" s="82">
        <f t="shared" si="18"/>
        <v>30</v>
      </c>
      <c r="AU34" s="83">
        <f t="shared" si="19"/>
        <v>11.44</v>
      </c>
      <c r="AV34" s="44">
        <f t="shared" si="20"/>
        <v>60</v>
      </c>
      <c r="AW34" s="85">
        <f t="shared" si="21"/>
        <v>11.209999999999999</v>
      </c>
      <c r="AX34" s="53" t="str">
        <f t="shared" si="22"/>
        <v>Admis(e)</v>
      </c>
      <c r="AY34" s="28" t="str">
        <f t="shared" si="23"/>
        <v>Admis</v>
      </c>
      <c r="AZ34" s="25"/>
      <c r="BA34" s="25"/>
    </row>
    <row r="35" spans="1:53" ht="19.5" customHeight="1">
      <c r="A35" s="26">
        <v>26</v>
      </c>
      <c r="B35" s="69" t="s">
        <v>202</v>
      </c>
      <c r="C35" s="69" t="s">
        <v>89</v>
      </c>
      <c r="D35" s="69" t="s">
        <v>203</v>
      </c>
      <c r="E35" s="78">
        <f t="shared" si="0"/>
        <v>9.300999999999998</v>
      </c>
      <c r="F35" s="79">
        <f t="shared" si="1"/>
        <v>3</v>
      </c>
      <c r="G35" s="85">
        <v>7</v>
      </c>
      <c r="H35" s="85">
        <v>9.67</v>
      </c>
      <c r="I35" s="85">
        <v>12</v>
      </c>
      <c r="J35" s="78">
        <f t="shared" si="2"/>
        <v>9.454545454545455</v>
      </c>
      <c r="K35" s="80">
        <f t="shared" si="3"/>
        <v>4</v>
      </c>
      <c r="L35" s="85">
        <v>8</v>
      </c>
      <c r="M35" s="85">
        <v>8.5</v>
      </c>
      <c r="N35" s="85">
        <v>12</v>
      </c>
      <c r="O35" s="85">
        <v>11</v>
      </c>
      <c r="P35" s="78">
        <f t="shared" si="4"/>
        <v>12</v>
      </c>
      <c r="Q35" s="81">
        <f t="shared" si="5"/>
        <v>5</v>
      </c>
      <c r="R35" s="85">
        <v>12</v>
      </c>
      <c r="S35" s="85">
        <v>12</v>
      </c>
      <c r="T35" s="78">
        <f t="shared" si="6"/>
        <v>12.25</v>
      </c>
      <c r="U35" s="81">
        <f t="shared" si="7"/>
        <v>4</v>
      </c>
      <c r="V35" s="85">
        <v>12.5</v>
      </c>
      <c r="W35" s="85">
        <v>12</v>
      </c>
      <c r="X35" s="82">
        <f t="shared" si="8"/>
        <v>30</v>
      </c>
      <c r="Y35" s="83">
        <f t="shared" si="9"/>
        <v>10.209999999999999</v>
      </c>
      <c r="Z35" s="78">
        <f t="shared" si="10"/>
        <v>13.610000000000001</v>
      </c>
      <c r="AA35" s="79">
        <f t="shared" si="11"/>
        <v>9</v>
      </c>
      <c r="AB35" s="85">
        <v>11</v>
      </c>
      <c r="AC35" s="85">
        <v>14.83</v>
      </c>
      <c r="AD35" s="85">
        <v>15</v>
      </c>
      <c r="AE35" s="78">
        <f t="shared" si="12"/>
        <v>9.3</v>
      </c>
      <c r="AF35" s="81">
        <f t="shared" si="13"/>
        <v>4</v>
      </c>
      <c r="AG35" s="85">
        <v>9</v>
      </c>
      <c r="AH35" s="85">
        <v>8</v>
      </c>
      <c r="AI35" s="85">
        <v>10</v>
      </c>
      <c r="AJ35" s="85">
        <v>11</v>
      </c>
      <c r="AK35" s="78">
        <f t="shared" si="14"/>
        <v>10.75</v>
      </c>
      <c r="AL35" s="81">
        <f t="shared" si="15"/>
        <v>4</v>
      </c>
      <c r="AM35" s="85">
        <v>10</v>
      </c>
      <c r="AN35" s="85">
        <v>11.5</v>
      </c>
      <c r="AO35" s="78">
        <f t="shared" si="16"/>
        <v>12.191428571428572</v>
      </c>
      <c r="AP35" s="79">
        <f t="shared" si="17"/>
        <v>7</v>
      </c>
      <c r="AQ35" s="85">
        <v>8.17</v>
      </c>
      <c r="AR35" s="85">
        <v>13.5</v>
      </c>
      <c r="AS35" s="85">
        <v>14</v>
      </c>
      <c r="AT35" s="82">
        <f t="shared" si="18"/>
        <v>30</v>
      </c>
      <c r="AU35" s="83">
        <f t="shared" si="19"/>
        <v>11.47</v>
      </c>
      <c r="AV35" s="44">
        <f t="shared" si="20"/>
        <v>60</v>
      </c>
      <c r="AW35" s="85">
        <f t="shared" si="21"/>
        <v>10.84</v>
      </c>
      <c r="AX35" s="44" t="str">
        <f t="shared" si="22"/>
        <v>Admis(e)</v>
      </c>
      <c r="AY35" s="28" t="str">
        <f t="shared" si="23"/>
        <v>Admis</v>
      </c>
      <c r="AZ35" s="25"/>
      <c r="BA35" s="25"/>
    </row>
    <row r="36" spans="1:53" ht="19.5" customHeight="1">
      <c r="A36" s="26">
        <v>27</v>
      </c>
      <c r="B36" s="69" t="s">
        <v>204</v>
      </c>
      <c r="C36" s="69" t="s">
        <v>205</v>
      </c>
      <c r="D36" s="69" t="s">
        <v>188</v>
      </c>
      <c r="E36" s="78">
        <f t="shared" si="0"/>
        <v>12.350999999999999</v>
      </c>
      <c r="F36" s="79">
        <f t="shared" si="1"/>
        <v>10</v>
      </c>
      <c r="G36" s="85">
        <v>13.5</v>
      </c>
      <c r="H36" s="85">
        <v>11.5</v>
      </c>
      <c r="I36" s="85">
        <v>11.67</v>
      </c>
      <c r="J36" s="78">
        <f t="shared" si="2"/>
        <v>13.636363636363637</v>
      </c>
      <c r="K36" s="80">
        <f t="shared" si="3"/>
        <v>11</v>
      </c>
      <c r="L36" s="85">
        <v>11</v>
      </c>
      <c r="M36" s="85">
        <v>16</v>
      </c>
      <c r="N36" s="85">
        <v>13.5</v>
      </c>
      <c r="O36" s="85">
        <v>13</v>
      </c>
      <c r="P36" s="78">
        <f t="shared" si="4"/>
        <v>11.6</v>
      </c>
      <c r="Q36" s="81">
        <f t="shared" si="5"/>
        <v>5</v>
      </c>
      <c r="R36" s="85">
        <v>12</v>
      </c>
      <c r="S36" s="85">
        <v>11</v>
      </c>
      <c r="T36" s="78">
        <f t="shared" si="6"/>
        <v>9.165</v>
      </c>
      <c r="U36" s="81">
        <f t="shared" si="7"/>
        <v>0</v>
      </c>
      <c r="V36" s="85">
        <v>9.83</v>
      </c>
      <c r="W36" s="85">
        <v>8.5</v>
      </c>
      <c r="X36" s="82">
        <f t="shared" si="8"/>
        <v>30</v>
      </c>
      <c r="Y36" s="83">
        <f t="shared" si="9"/>
        <v>12.28</v>
      </c>
      <c r="Z36" s="78">
        <f t="shared" si="10"/>
        <v>12.389999999999999</v>
      </c>
      <c r="AA36" s="79">
        <f t="shared" si="11"/>
        <v>9</v>
      </c>
      <c r="AB36" s="85">
        <v>12.5</v>
      </c>
      <c r="AC36" s="85">
        <v>13</v>
      </c>
      <c r="AD36" s="85">
        <v>11.67</v>
      </c>
      <c r="AE36" s="78">
        <f t="shared" si="12"/>
        <v>10.2</v>
      </c>
      <c r="AF36" s="81">
        <f t="shared" si="13"/>
        <v>10</v>
      </c>
      <c r="AG36" s="85">
        <v>8</v>
      </c>
      <c r="AH36" s="85">
        <v>11</v>
      </c>
      <c r="AI36" s="85">
        <v>12</v>
      </c>
      <c r="AJ36" s="85">
        <v>10.5</v>
      </c>
      <c r="AK36" s="78">
        <f t="shared" si="14"/>
        <v>14.25</v>
      </c>
      <c r="AL36" s="81">
        <f t="shared" si="15"/>
        <v>4</v>
      </c>
      <c r="AM36" s="85">
        <v>15.5</v>
      </c>
      <c r="AN36" s="85">
        <v>13</v>
      </c>
      <c r="AO36" s="78">
        <f t="shared" si="16"/>
        <v>12.857142857142858</v>
      </c>
      <c r="AP36" s="79">
        <f t="shared" si="17"/>
        <v>7</v>
      </c>
      <c r="AQ36" s="85">
        <v>15</v>
      </c>
      <c r="AR36" s="85">
        <v>9</v>
      </c>
      <c r="AS36" s="85">
        <v>14</v>
      </c>
      <c r="AT36" s="82">
        <f t="shared" si="18"/>
        <v>30</v>
      </c>
      <c r="AU36" s="83">
        <f t="shared" si="19"/>
        <v>12.02</v>
      </c>
      <c r="AV36" s="44">
        <f t="shared" si="20"/>
        <v>60</v>
      </c>
      <c r="AW36" s="85">
        <f t="shared" si="21"/>
        <v>12.15</v>
      </c>
      <c r="AX36" s="44" t="str">
        <f t="shared" si="22"/>
        <v>Admis(e)</v>
      </c>
      <c r="AY36" s="28" t="str">
        <f t="shared" si="23"/>
        <v>Admis</v>
      </c>
      <c r="AZ36" s="25"/>
      <c r="BA36" s="25"/>
    </row>
    <row r="37" spans="1:53" ht="19.5" customHeight="1">
      <c r="A37" s="26">
        <v>28</v>
      </c>
      <c r="B37" s="69" t="s">
        <v>206</v>
      </c>
      <c r="C37" s="69" t="s">
        <v>205</v>
      </c>
      <c r="D37" s="69" t="s">
        <v>207</v>
      </c>
      <c r="E37" s="78">
        <f t="shared" si="0"/>
        <v>11.549000000000001</v>
      </c>
      <c r="F37" s="79">
        <f t="shared" si="1"/>
        <v>10</v>
      </c>
      <c r="G37" s="85">
        <v>12.5</v>
      </c>
      <c r="H37" s="85">
        <v>9.83</v>
      </c>
      <c r="I37" s="85">
        <v>12</v>
      </c>
      <c r="J37" s="78">
        <f t="shared" si="2"/>
        <v>11.454545454545455</v>
      </c>
      <c r="K37" s="80">
        <f t="shared" si="3"/>
        <v>11</v>
      </c>
      <c r="L37" s="85">
        <v>12</v>
      </c>
      <c r="M37" s="85">
        <v>12.5</v>
      </c>
      <c r="N37" s="85">
        <v>11</v>
      </c>
      <c r="O37" s="85">
        <v>9</v>
      </c>
      <c r="P37" s="78">
        <f t="shared" si="4"/>
        <v>12.8</v>
      </c>
      <c r="Q37" s="81">
        <f t="shared" si="5"/>
        <v>5</v>
      </c>
      <c r="R37" s="85">
        <v>12</v>
      </c>
      <c r="S37" s="85">
        <v>14</v>
      </c>
      <c r="T37" s="78">
        <f t="shared" si="6"/>
        <v>10.75</v>
      </c>
      <c r="U37" s="81">
        <f t="shared" si="7"/>
        <v>4</v>
      </c>
      <c r="V37" s="85">
        <v>14</v>
      </c>
      <c r="W37" s="85">
        <v>7.5</v>
      </c>
      <c r="X37" s="82">
        <f t="shared" si="8"/>
        <v>30</v>
      </c>
      <c r="Y37" s="83">
        <f t="shared" si="9"/>
        <v>11.62</v>
      </c>
      <c r="Z37" s="78">
        <f t="shared" si="10"/>
        <v>10.666666666666666</v>
      </c>
      <c r="AA37" s="79">
        <f t="shared" si="11"/>
        <v>9</v>
      </c>
      <c r="AB37" s="85">
        <v>10.5</v>
      </c>
      <c r="AC37" s="85">
        <v>10.17</v>
      </c>
      <c r="AD37" s="85">
        <v>11.33</v>
      </c>
      <c r="AE37" s="78">
        <f t="shared" si="12"/>
        <v>11.65</v>
      </c>
      <c r="AF37" s="81">
        <f t="shared" si="13"/>
        <v>10</v>
      </c>
      <c r="AG37" s="85">
        <v>10</v>
      </c>
      <c r="AH37" s="85">
        <v>12.5</v>
      </c>
      <c r="AI37" s="85">
        <v>14.5</v>
      </c>
      <c r="AJ37" s="85">
        <v>10</v>
      </c>
      <c r="AK37" s="78">
        <f t="shared" si="14"/>
        <v>11</v>
      </c>
      <c r="AL37" s="81">
        <f t="shared" si="15"/>
        <v>4</v>
      </c>
      <c r="AM37" s="85">
        <v>8.5</v>
      </c>
      <c r="AN37" s="85">
        <v>13.5</v>
      </c>
      <c r="AO37" s="78">
        <f t="shared" si="16"/>
        <v>12.620000000000001</v>
      </c>
      <c r="AP37" s="79">
        <f t="shared" si="17"/>
        <v>7</v>
      </c>
      <c r="AQ37" s="85">
        <v>13.17</v>
      </c>
      <c r="AR37" s="85">
        <v>10</v>
      </c>
      <c r="AS37" s="85">
        <v>14</v>
      </c>
      <c r="AT37" s="82">
        <f t="shared" si="18"/>
        <v>30</v>
      </c>
      <c r="AU37" s="83">
        <f t="shared" si="19"/>
        <v>11.5</v>
      </c>
      <c r="AV37" s="44">
        <f t="shared" si="20"/>
        <v>60</v>
      </c>
      <c r="AW37" s="85">
        <f t="shared" si="21"/>
        <v>11.56</v>
      </c>
      <c r="AX37" s="44" t="str">
        <f t="shared" si="22"/>
        <v>Admis(e)</v>
      </c>
      <c r="AY37" s="28" t="str">
        <f t="shared" si="23"/>
        <v>Admis</v>
      </c>
      <c r="AZ37" s="25"/>
      <c r="BA37" s="25"/>
    </row>
    <row r="38" spans="1:53" ht="19.5" customHeight="1">
      <c r="A38" s="26">
        <v>29</v>
      </c>
      <c r="B38" s="69" t="s">
        <v>208</v>
      </c>
      <c r="C38" s="69" t="s">
        <v>209</v>
      </c>
      <c r="D38" s="69" t="s">
        <v>210</v>
      </c>
      <c r="E38" s="78">
        <f t="shared" si="0"/>
        <v>11.398000000000001</v>
      </c>
      <c r="F38" s="79">
        <f t="shared" si="1"/>
        <v>10</v>
      </c>
      <c r="G38" s="85">
        <v>11.5</v>
      </c>
      <c r="H38" s="85">
        <v>10.83</v>
      </c>
      <c r="I38" s="85">
        <v>11.83</v>
      </c>
      <c r="J38" s="78">
        <f t="shared" si="2"/>
        <v>10.636363636363637</v>
      </c>
      <c r="K38" s="80">
        <f t="shared" si="3"/>
        <v>11</v>
      </c>
      <c r="L38" s="85">
        <v>11</v>
      </c>
      <c r="M38" s="85">
        <v>10.5</v>
      </c>
      <c r="N38" s="85">
        <v>10.5</v>
      </c>
      <c r="O38" s="85">
        <v>10.5</v>
      </c>
      <c r="P38" s="78">
        <f t="shared" si="4"/>
        <v>12.3</v>
      </c>
      <c r="Q38" s="81">
        <f t="shared" si="5"/>
        <v>5</v>
      </c>
      <c r="R38" s="85">
        <v>12.5</v>
      </c>
      <c r="S38" s="85">
        <v>12</v>
      </c>
      <c r="T38" s="78">
        <f t="shared" si="6"/>
        <v>10.665</v>
      </c>
      <c r="U38" s="81">
        <f t="shared" si="7"/>
        <v>4</v>
      </c>
      <c r="V38" s="85">
        <v>10.83</v>
      </c>
      <c r="W38" s="85">
        <v>10.5</v>
      </c>
      <c r="X38" s="82">
        <f t="shared" si="8"/>
        <v>30</v>
      </c>
      <c r="Y38" s="83">
        <f t="shared" si="9"/>
        <v>11.18</v>
      </c>
      <c r="Z38" s="78">
        <f t="shared" si="10"/>
        <v>12.666666666666666</v>
      </c>
      <c r="AA38" s="79">
        <f t="shared" si="11"/>
        <v>9</v>
      </c>
      <c r="AB38" s="85">
        <v>12</v>
      </c>
      <c r="AC38" s="85">
        <v>13</v>
      </c>
      <c r="AD38" s="85">
        <v>13</v>
      </c>
      <c r="AE38" s="78">
        <f t="shared" si="12"/>
        <v>8.85</v>
      </c>
      <c r="AF38" s="81">
        <f t="shared" si="13"/>
        <v>4</v>
      </c>
      <c r="AG38" s="85">
        <v>8.5</v>
      </c>
      <c r="AH38" s="85">
        <v>5</v>
      </c>
      <c r="AI38" s="85">
        <v>12</v>
      </c>
      <c r="AJ38" s="85">
        <v>12</v>
      </c>
      <c r="AK38" s="78">
        <f t="shared" si="14"/>
        <v>10.25</v>
      </c>
      <c r="AL38" s="81">
        <f t="shared" si="15"/>
        <v>4</v>
      </c>
      <c r="AM38" s="85">
        <v>9</v>
      </c>
      <c r="AN38" s="85">
        <v>11.5</v>
      </c>
      <c r="AO38" s="78">
        <f t="shared" si="16"/>
        <v>12.665714285714285</v>
      </c>
      <c r="AP38" s="79">
        <f t="shared" si="17"/>
        <v>7</v>
      </c>
      <c r="AQ38" s="85">
        <v>11.33</v>
      </c>
      <c r="AR38" s="85">
        <v>12</v>
      </c>
      <c r="AS38" s="85">
        <v>14</v>
      </c>
      <c r="AT38" s="82">
        <f t="shared" si="18"/>
        <v>30</v>
      </c>
      <c r="AU38" s="83">
        <f t="shared" si="19"/>
        <v>11.08</v>
      </c>
      <c r="AV38" s="44">
        <f t="shared" si="20"/>
        <v>60</v>
      </c>
      <c r="AW38" s="85">
        <f t="shared" si="21"/>
        <v>11.129999999999999</v>
      </c>
      <c r="AX38" s="44" t="str">
        <f t="shared" si="22"/>
        <v>Admis(e)</v>
      </c>
      <c r="AY38" s="28" t="str">
        <f t="shared" si="23"/>
        <v>Admis</v>
      </c>
      <c r="AZ38" s="25"/>
      <c r="BA38" s="25"/>
    </row>
    <row r="39" spans="1:53" ht="19.5" customHeight="1">
      <c r="A39" s="26">
        <v>30</v>
      </c>
      <c r="B39" s="69" t="s">
        <v>211</v>
      </c>
      <c r="C39" s="69" t="s">
        <v>212</v>
      </c>
      <c r="D39" s="69" t="s">
        <v>213</v>
      </c>
      <c r="E39" s="78">
        <f t="shared" si="0"/>
        <v>7.498</v>
      </c>
      <c r="F39" s="79">
        <f t="shared" si="1"/>
        <v>0</v>
      </c>
      <c r="G39" s="85">
        <v>8.5</v>
      </c>
      <c r="H39" s="85">
        <v>6.83</v>
      </c>
      <c r="I39" s="85">
        <v>6.83</v>
      </c>
      <c r="J39" s="78">
        <f t="shared" si="2"/>
        <v>9</v>
      </c>
      <c r="K39" s="80">
        <f t="shared" si="3"/>
        <v>7</v>
      </c>
      <c r="L39" s="85">
        <v>10</v>
      </c>
      <c r="M39" s="85">
        <v>10.5</v>
      </c>
      <c r="N39" s="85">
        <v>6</v>
      </c>
      <c r="O39" s="85">
        <v>7.5</v>
      </c>
      <c r="P39" s="78">
        <f t="shared" si="4"/>
        <v>9.2</v>
      </c>
      <c r="Q39" s="81">
        <f t="shared" si="5"/>
        <v>3</v>
      </c>
      <c r="R39" s="85">
        <v>10</v>
      </c>
      <c r="S39" s="85">
        <v>8</v>
      </c>
      <c r="T39" s="78">
        <f t="shared" si="6"/>
        <v>8.25</v>
      </c>
      <c r="U39" s="81">
        <f t="shared" si="7"/>
        <v>0</v>
      </c>
      <c r="V39" s="85">
        <v>7.5</v>
      </c>
      <c r="W39" s="85">
        <v>9</v>
      </c>
      <c r="X39" s="82">
        <f t="shared" si="8"/>
        <v>10</v>
      </c>
      <c r="Y39" s="83">
        <f t="shared" si="9"/>
        <v>8.44</v>
      </c>
      <c r="Z39" s="78">
        <f t="shared" si="10"/>
        <v>11.276666666666667</v>
      </c>
      <c r="AA39" s="79">
        <f t="shared" si="11"/>
        <v>9</v>
      </c>
      <c r="AB39" s="85">
        <v>12</v>
      </c>
      <c r="AC39" s="85">
        <v>11.5</v>
      </c>
      <c r="AD39" s="85">
        <v>10.33</v>
      </c>
      <c r="AE39" s="78">
        <f t="shared" si="12"/>
        <v>10.2</v>
      </c>
      <c r="AF39" s="81">
        <f t="shared" si="13"/>
        <v>10</v>
      </c>
      <c r="AG39" s="85">
        <v>9.5</v>
      </c>
      <c r="AH39" s="85">
        <v>10.5</v>
      </c>
      <c r="AI39" s="85">
        <v>13</v>
      </c>
      <c r="AJ39" s="85">
        <v>8</v>
      </c>
      <c r="AK39" s="78">
        <f t="shared" si="14"/>
        <v>11.5</v>
      </c>
      <c r="AL39" s="81">
        <f t="shared" si="15"/>
        <v>4</v>
      </c>
      <c r="AM39" s="85">
        <v>11.5</v>
      </c>
      <c r="AN39" s="85">
        <v>11.5</v>
      </c>
      <c r="AO39" s="78">
        <f t="shared" si="16"/>
        <v>10.357142857142858</v>
      </c>
      <c r="AP39" s="79">
        <f t="shared" si="17"/>
        <v>7</v>
      </c>
      <c r="AQ39" s="85">
        <v>7</v>
      </c>
      <c r="AR39" s="85">
        <v>9</v>
      </c>
      <c r="AS39" s="85">
        <v>13.5</v>
      </c>
      <c r="AT39" s="82">
        <f t="shared" si="18"/>
        <v>30</v>
      </c>
      <c r="AU39" s="83">
        <f t="shared" si="19"/>
        <v>10.74</v>
      </c>
      <c r="AV39" s="44">
        <f t="shared" si="20"/>
        <v>40</v>
      </c>
      <c r="AW39" s="85">
        <f t="shared" si="21"/>
        <v>9.59</v>
      </c>
      <c r="AX39" s="53" t="str">
        <f t="shared" si="22"/>
        <v>Rattrapage</v>
      </c>
      <c r="AY39" s="28" t="str">
        <f t="shared" si="23"/>
        <v>Rattrapage</v>
      </c>
      <c r="AZ39" s="25"/>
      <c r="BA39" s="25"/>
    </row>
    <row r="40" spans="1:53" ht="19.5" customHeight="1">
      <c r="A40" s="26">
        <v>31</v>
      </c>
      <c r="B40" s="69" t="s">
        <v>214</v>
      </c>
      <c r="C40" s="69" t="s">
        <v>215</v>
      </c>
      <c r="D40" s="69" t="s">
        <v>151</v>
      </c>
      <c r="E40" s="78">
        <f t="shared" si="0"/>
        <v>8.048</v>
      </c>
      <c r="F40" s="79">
        <f t="shared" si="1"/>
        <v>3</v>
      </c>
      <c r="G40" s="85">
        <v>6.5</v>
      </c>
      <c r="H40" s="85">
        <v>10.83</v>
      </c>
      <c r="I40" s="85">
        <v>7.33</v>
      </c>
      <c r="J40" s="78">
        <f t="shared" si="2"/>
        <v>6.2272727272727275</v>
      </c>
      <c r="K40" s="80">
        <f t="shared" si="3"/>
        <v>2</v>
      </c>
      <c r="L40" s="85">
        <v>7.5</v>
      </c>
      <c r="M40" s="85">
        <v>3</v>
      </c>
      <c r="N40" s="85">
        <v>10</v>
      </c>
      <c r="O40" s="85">
        <v>7</v>
      </c>
      <c r="P40" s="78">
        <f t="shared" si="4"/>
        <v>10</v>
      </c>
      <c r="Q40" s="81">
        <f t="shared" si="5"/>
        <v>5</v>
      </c>
      <c r="R40" s="85">
        <v>12</v>
      </c>
      <c r="S40" s="85">
        <v>7</v>
      </c>
      <c r="T40" s="78">
        <f t="shared" si="6"/>
        <v>8</v>
      </c>
      <c r="U40" s="81">
        <f t="shared" si="7"/>
        <v>0</v>
      </c>
      <c r="V40" s="85">
        <v>7</v>
      </c>
      <c r="W40" s="85">
        <v>9</v>
      </c>
      <c r="X40" s="82">
        <f t="shared" si="8"/>
        <v>10</v>
      </c>
      <c r="Y40" s="83">
        <f t="shared" si="9"/>
        <v>7.7</v>
      </c>
      <c r="Z40" s="78">
        <f t="shared" si="10"/>
        <v>11</v>
      </c>
      <c r="AA40" s="79">
        <f t="shared" si="11"/>
        <v>9</v>
      </c>
      <c r="AB40" s="85">
        <v>10.5</v>
      </c>
      <c r="AC40" s="85">
        <v>11.5</v>
      </c>
      <c r="AD40" s="85">
        <v>11</v>
      </c>
      <c r="AE40" s="78">
        <f t="shared" si="12"/>
        <v>7.2</v>
      </c>
      <c r="AF40" s="81">
        <f t="shared" si="13"/>
        <v>2</v>
      </c>
      <c r="AG40" s="85">
        <v>8</v>
      </c>
      <c r="AH40" s="85">
        <v>3</v>
      </c>
      <c r="AI40" s="85">
        <v>8.5</v>
      </c>
      <c r="AJ40" s="85">
        <v>11</v>
      </c>
      <c r="AK40" s="78">
        <f t="shared" si="14"/>
        <v>8.75</v>
      </c>
      <c r="AL40" s="81">
        <f t="shared" si="15"/>
        <v>2</v>
      </c>
      <c r="AM40" s="85">
        <v>11.5</v>
      </c>
      <c r="AN40" s="85">
        <v>6</v>
      </c>
      <c r="AO40" s="78">
        <f t="shared" si="16"/>
        <v>11.928571428571429</v>
      </c>
      <c r="AP40" s="79">
        <f t="shared" si="17"/>
        <v>7</v>
      </c>
      <c r="AQ40" s="85">
        <v>10.5</v>
      </c>
      <c r="AR40" s="85">
        <v>12.5</v>
      </c>
      <c r="AS40" s="85">
        <v>12.5</v>
      </c>
      <c r="AT40" s="82">
        <f t="shared" si="18"/>
        <v>20</v>
      </c>
      <c r="AU40" s="83">
        <f t="shared" si="19"/>
        <v>9.65</v>
      </c>
      <c r="AV40" s="44">
        <f t="shared" si="20"/>
        <v>30</v>
      </c>
      <c r="AW40" s="85">
        <f t="shared" si="21"/>
        <v>8.68</v>
      </c>
      <c r="AX40" s="53" t="str">
        <f t="shared" si="22"/>
        <v>Rattrapage</v>
      </c>
      <c r="AY40" s="28" t="str">
        <f t="shared" si="23"/>
        <v>Rattrapage</v>
      </c>
      <c r="AZ40" s="25"/>
      <c r="BA40" s="25"/>
    </row>
    <row r="41" spans="1:53" ht="19.5" customHeight="1">
      <c r="A41" s="26">
        <v>32</v>
      </c>
      <c r="B41" s="69" t="s">
        <v>216</v>
      </c>
      <c r="C41" s="69" t="s">
        <v>217</v>
      </c>
      <c r="D41" s="69" t="s">
        <v>218</v>
      </c>
      <c r="E41" s="78">
        <f t="shared" si="0"/>
        <v>4.299</v>
      </c>
      <c r="F41" s="79">
        <f t="shared" si="1"/>
        <v>0</v>
      </c>
      <c r="G41" s="85">
        <v>6</v>
      </c>
      <c r="H41" s="85">
        <v>3.33</v>
      </c>
      <c r="I41" s="85">
        <v>3</v>
      </c>
      <c r="J41" s="78">
        <f t="shared" si="2"/>
        <v>2.727272727272727</v>
      </c>
      <c r="K41" s="80">
        <f t="shared" si="3"/>
        <v>0</v>
      </c>
      <c r="L41" s="85">
        <v>0</v>
      </c>
      <c r="M41" s="85">
        <v>3</v>
      </c>
      <c r="N41" s="85">
        <v>4</v>
      </c>
      <c r="O41" s="85">
        <v>5</v>
      </c>
      <c r="P41" s="78">
        <f t="shared" si="4"/>
        <v>3.6</v>
      </c>
      <c r="Q41" s="81">
        <f t="shared" si="5"/>
        <v>0</v>
      </c>
      <c r="R41" s="85">
        <v>6</v>
      </c>
      <c r="S41" s="85">
        <v>0</v>
      </c>
      <c r="T41" s="78">
        <f t="shared" si="6"/>
        <v>2</v>
      </c>
      <c r="U41" s="81">
        <f t="shared" si="7"/>
        <v>0</v>
      </c>
      <c r="V41" s="85">
        <v>0</v>
      </c>
      <c r="W41" s="85">
        <v>4</v>
      </c>
      <c r="X41" s="82">
        <f t="shared" si="8"/>
        <v>0</v>
      </c>
      <c r="Y41" s="83">
        <f t="shared" si="9"/>
        <v>3.3</v>
      </c>
      <c r="Z41" s="78">
        <f t="shared" si="10"/>
        <v>0</v>
      </c>
      <c r="AA41" s="79">
        <f t="shared" si="11"/>
        <v>0</v>
      </c>
      <c r="AB41" s="85">
        <v>0</v>
      </c>
      <c r="AC41" s="85">
        <v>0</v>
      </c>
      <c r="AD41" s="85">
        <v>0</v>
      </c>
      <c r="AE41" s="78">
        <f t="shared" si="12"/>
        <v>0</v>
      </c>
      <c r="AF41" s="81">
        <f t="shared" si="13"/>
        <v>0</v>
      </c>
      <c r="AG41" s="85">
        <v>0</v>
      </c>
      <c r="AH41" s="85">
        <v>0</v>
      </c>
      <c r="AI41" s="85">
        <v>0</v>
      </c>
      <c r="AJ41" s="85">
        <v>0</v>
      </c>
      <c r="AK41" s="78">
        <f t="shared" si="14"/>
        <v>0</v>
      </c>
      <c r="AL41" s="81">
        <f t="shared" si="15"/>
        <v>0</v>
      </c>
      <c r="AM41" s="85">
        <v>0</v>
      </c>
      <c r="AN41" s="85">
        <v>0</v>
      </c>
      <c r="AO41" s="78">
        <f t="shared" si="16"/>
        <v>0</v>
      </c>
      <c r="AP41" s="79">
        <f t="shared" si="17"/>
        <v>0</v>
      </c>
      <c r="AQ41" s="85">
        <v>0</v>
      </c>
      <c r="AR41" s="85">
        <v>0</v>
      </c>
      <c r="AS41" s="85">
        <v>0</v>
      </c>
      <c r="AT41" s="82">
        <f t="shared" si="18"/>
        <v>0</v>
      </c>
      <c r="AU41" s="83">
        <f t="shared" si="19"/>
        <v>0</v>
      </c>
      <c r="AV41" s="44">
        <f t="shared" si="20"/>
        <v>0</v>
      </c>
      <c r="AW41" s="85">
        <f t="shared" si="21"/>
        <v>1.65</v>
      </c>
      <c r="AX41" s="84" t="s">
        <v>532</v>
      </c>
      <c r="AY41" s="28" t="str">
        <f t="shared" si="23"/>
        <v>Abandon</v>
      </c>
      <c r="AZ41" s="25"/>
      <c r="BA41" s="25"/>
    </row>
    <row r="42" spans="1:53" ht="19.5" customHeight="1">
      <c r="A42" s="26">
        <v>33</v>
      </c>
      <c r="B42" s="69" t="s">
        <v>219</v>
      </c>
      <c r="C42" s="69" t="s">
        <v>220</v>
      </c>
      <c r="D42" s="69" t="s">
        <v>221</v>
      </c>
      <c r="E42" s="78">
        <f t="shared" si="0"/>
        <v>6.199</v>
      </c>
      <c r="F42" s="79">
        <f t="shared" si="1"/>
        <v>0</v>
      </c>
      <c r="G42" s="85">
        <v>5.5</v>
      </c>
      <c r="H42" s="85">
        <v>6.5</v>
      </c>
      <c r="I42" s="85">
        <v>6.83</v>
      </c>
      <c r="J42" s="78">
        <f t="shared" si="2"/>
        <v>8.136363636363637</v>
      </c>
      <c r="K42" s="80">
        <f t="shared" si="3"/>
        <v>0</v>
      </c>
      <c r="L42" s="85">
        <v>8.5</v>
      </c>
      <c r="M42" s="85">
        <v>9.5</v>
      </c>
      <c r="N42" s="85">
        <v>5.5</v>
      </c>
      <c r="O42" s="85">
        <v>7.5</v>
      </c>
      <c r="P42" s="78">
        <f t="shared" si="4"/>
        <v>9.6</v>
      </c>
      <c r="Q42" s="81">
        <f t="shared" si="5"/>
        <v>3</v>
      </c>
      <c r="R42" s="85">
        <v>10</v>
      </c>
      <c r="S42" s="85">
        <v>9</v>
      </c>
      <c r="T42" s="78">
        <f t="shared" si="6"/>
        <v>5.335</v>
      </c>
      <c r="U42" s="81">
        <f t="shared" si="7"/>
        <v>0</v>
      </c>
      <c r="V42" s="85">
        <v>5.67</v>
      </c>
      <c r="W42" s="85">
        <v>5</v>
      </c>
      <c r="X42" s="82">
        <f t="shared" si="8"/>
        <v>3</v>
      </c>
      <c r="Y42" s="83">
        <f t="shared" si="9"/>
        <v>7.37</v>
      </c>
      <c r="Z42" s="78">
        <f t="shared" si="10"/>
        <v>7.5</v>
      </c>
      <c r="AA42" s="79">
        <f t="shared" si="11"/>
        <v>3</v>
      </c>
      <c r="AB42" s="85">
        <v>3</v>
      </c>
      <c r="AC42" s="85">
        <v>10.67</v>
      </c>
      <c r="AD42" s="85">
        <v>8.83</v>
      </c>
      <c r="AE42" s="78">
        <f t="shared" si="12"/>
        <v>6.55</v>
      </c>
      <c r="AF42" s="81">
        <f t="shared" si="13"/>
        <v>0</v>
      </c>
      <c r="AG42" s="85">
        <v>7</v>
      </c>
      <c r="AH42" s="85">
        <v>5.5</v>
      </c>
      <c r="AI42" s="85">
        <v>6</v>
      </c>
      <c r="AJ42" s="85">
        <v>8</v>
      </c>
      <c r="AK42" s="78">
        <f t="shared" si="14"/>
        <v>10.75</v>
      </c>
      <c r="AL42" s="81">
        <f t="shared" si="15"/>
        <v>4</v>
      </c>
      <c r="AM42" s="85">
        <v>9</v>
      </c>
      <c r="AN42" s="85">
        <v>12.5</v>
      </c>
      <c r="AO42" s="78">
        <f t="shared" si="16"/>
        <v>10.237142857142857</v>
      </c>
      <c r="AP42" s="79">
        <f t="shared" si="17"/>
        <v>7</v>
      </c>
      <c r="AQ42" s="85">
        <v>11.33</v>
      </c>
      <c r="AR42" s="85">
        <v>5</v>
      </c>
      <c r="AS42" s="85">
        <v>13</v>
      </c>
      <c r="AT42" s="82">
        <f t="shared" si="18"/>
        <v>14</v>
      </c>
      <c r="AU42" s="83">
        <f t="shared" si="19"/>
        <v>8.26</v>
      </c>
      <c r="AV42" s="44">
        <f t="shared" si="20"/>
        <v>17</v>
      </c>
      <c r="AW42" s="85">
        <f t="shared" si="21"/>
        <v>7.81</v>
      </c>
      <c r="AX42" s="53" t="str">
        <f t="shared" si="22"/>
        <v>Rattrapage</v>
      </c>
      <c r="AY42" s="28" t="str">
        <f t="shared" si="23"/>
        <v>Rattrapage</v>
      </c>
      <c r="AZ42" s="25"/>
      <c r="BA42" s="25"/>
    </row>
    <row r="43" spans="1:53" ht="19.5" customHeight="1">
      <c r="A43" s="26">
        <v>34</v>
      </c>
      <c r="B43" s="69" t="s">
        <v>222</v>
      </c>
      <c r="C43" s="69" t="s">
        <v>223</v>
      </c>
      <c r="D43" s="69" t="s">
        <v>224</v>
      </c>
      <c r="E43" s="78">
        <f t="shared" si="0"/>
        <v>9.85</v>
      </c>
      <c r="F43" s="79">
        <f t="shared" si="1"/>
        <v>10</v>
      </c>
      <c r="G43" s="85">
        <v>11.5</v>
      </c>
      <c r="H43" s="85">
        <v>7</v>
      </c>
      <c r="I43" s="85">
        <v>10.5</v>
      </c>
      <c r="J43" s="78">
        <f t="shared" si="2"/>
        <v>10.409090909090908</v>
      </c>
      <c r="K43" s="80">
        <f t="shared" si="3"/>
        <v>11</v>
      </c>
      <c r="L43" s="85">
        <v>7.5</v>
      </c>
      <c r="M43" s="85">
        <v>13</v>
      </c>
      <c r="N43" s="85">
        <v>10.5</v>
      </c>
      <c r="O43" s="85">
        <v>9.5</v>
      </c>
      <c r="P43" s="78">
        <f t="shared" si="4"/>
        <v>10.4</v>
      </c>
      <c r="Q43" s="81">
        <f t="shared" si="5"/>
        <v>5</v>
      </c>
      <c r="R43" s="85">
        <v>12</v>
      </c>
      <c r="S43" s="85">
        <v>8</v>
      </c>
      <c r="T43" s="78">
        <f t="shared" si="6"/>
        <v>11</v>
      </c>
      <c r="U43" s="81">
        <f t="shared" si="7"/>
        <v>4</v>
      </c>
      <c r="V43" s="85">
        <v>13</v>
      </c>
      <c r="W43" s="85">
        <v>9</v>
      </c>
      <c r="X43" s="82">
        <f t="shared" si="8"/>
        <v>30</v>
      </c>
      <c r="Y43" s="83">
        <f t="shared" si="9"/>
        <v>10.3</v>
      </c>
      <c r="Z43" s="78">
        <f t="shared" si="10"/>
        <v>10.833333333333334</v>
      </c>
      <c r="AA43" s="79">
        <f t="shared" si="11"/>
        <v>9</v>
      </c>
      <c r="AB43" s="85">
        <v>11.5</v>
      </c>
      <c r="AC43" s="85">
        <v>10.5</v>
      </c>
      <c r="AD43" s="85">
        <v>10.5</v>
      </c>
      <c r="AE43" s="78">
        <f t="shared" si="12"/>
        <v>9.1</v>
      </c>
      <c r="AF43" s="81">
        <f t="shared" si="13"/>
        <v>4</v>
      </c>
      <c r="AG43" s="85">
        <v>7</v>
      </c>
      <c r="AH43" s="85">
        <v>8</v>
      </c>
      <c r="AI43" s="85">
        <v>13</v>
      </c>
      <c r="AJ43" s="85">
        <v>10</v>
      </c>
      <c r="AK43" s="78">
        <f t="shared" si="14"/>
        <v>10.75</v>
      </c>
      <c r="AL43" s="81">
        <f t="shared" si="15"/>
        <v>4</v>
      </c>
      <c r="AM43" s="85">
        <v>9</v>
      </c>
      <c r="AN43" s="85">
        <v>12.5</v>
      </c>
      <c r="AO43" s="78">
        <f t="shared" si="16"/>
        <v>11.857142857142858</v>
      </c>
      <c r="AP43" s="79">
        <f t="shared" si="17"/>
        <v>7</v>
      </c>
      <c r="AQ43" s="85">
        <v>9</v>
      </c>
      <c r="AR43" s="85">
        <v>13</v>
      </c>
      <c r="AS43" s="85">
        <v>13</v>
      </c>
      <c r="AT43" s="82">
        <f t="shared" si="18"/>
        <v>30</v>
      </c>
      <c r="AU43" s="83">
        <f t="shared" si="19"/>
        <v>10.49</v>
      </c>
      <c r="AV43" s="44">
        <f t="shared" si="20"/>
        <v>60</v>
      </c>
      <c r="AW43" s="85">
        <f t="shared" si="21"/>
        <v>10.4</v>
      </c>
      <c r="AX43" s="44" t="str">
        <f t="shared" si="22"/>
        <v>Admis(e)</v>
      </c>
      <c r="AY43" s="28" t="str">
        <f t="shared" si="23"/>
        <v>Admis</v>
      </c>
      <c r="AZ43" s="25"/>
      <c r="BA43" s="25"/>
    </row>
    <row r="44" spans="1:51" ht="12.75">
      <c r="A44" s="17"/>
      <c r="B44" s="18"/>
      <c r="C44" s="18"/>
      <c r="D44" s="18"/>
      <c r="E44" s="19"/>
      <c r="F44" s="20"/>
      <c r="G44" s="18"/>
      <c r="H44" s="18"/>
      <c r="I44" s="18"/>
      <c r="J44" s="19"/>
      <c r="K44" s="21"/>
      <c r="L44" s="18"/>
      <c r="M44" s="18"/>
      <c r="N44" s="18"/>
      <c r="O44" s="18"/>
      <c r="P44" s="19"/>
      <c r="Q44" s="22"/>
      <c r="R44" s="18"/>
      <c r="S44" s="18"/>
      <c r="T44" s="19"/>
      <c r="U44" s="22"/>
      <c r="V44" s="18"/>
      <c r="W44" s="18"/>
      <c r="X44" s="23"/>
      <c r="Y44" s="24"/>
      <c r="Z44" s="19"/>
      <c r="AA44" s="20"/>
      <c r="AB44" s="18"/>
      <c r="AC44" s="18"/>
      <c r="AD44" s="18"/>
      <c r="AE44" s="19"/>
      <c r="AF44" s="22"/>
      <c r="AG44" s="18"/>
      <c r="AH44" s="18"/>
      <c r="AI44" s="18"/>
      <c r="AJ44" s="18"/>
      <c r="AK44" s="19"/>
      <c r="AL44" s="22"/>
      <c r="AM44" s="18"/>
      <c r="AN44" s="18"/>
      <c r="AO44" s="19"/>
      <c r="AP44" s="20"/>
      <c r="AQ44" s="18"/>
      <c r="AR44" s="18"/>
      <c r="AS44" s="18"/>
      <c r="AT44" s="23"/>
      <c r="AU44" s="24"/>
      <c r="AV44" s="18"/>
      <c r="AW44" s="18"/>
      <c r="AX44" s="18"/>
      <c r="AY44" s="8"/>
    </row>
    <row r="45" spans="1:51" ht="12.75">
      <c r="A45" s="17"/>
      <c r="B45" s="18"/>
      <c r="C45" s="18"/>
      <c r="D45" s="18"/>
      <c r="E45" s="19"/>
      <c r="F45" s="20"/>
      <c r="G45" s="18"/>
      <c r="H45" s="18"/>
      <c r="I45" s="18"/>
      <c r="J45" s="19"/>
      <c r="K45" s="21"/>
      <c r="L45" s="18"/>
      <c r="M45" s="18"/>
      <c r="N45" s="18"/>
      <c r="O45" s="18"/>
      <c r="P45" s="19"/>
      <c r="Q45" s="22"/>
      <c r="R45" s="18"/>
      <c r="S45" s="18"/>
      <c r="T45" s="19"/>
      <c r="U45" s="22"/>
      <c r="V45" s="18"/>
      <c r="W45" s="18"/>
      <c r="X45" s="23"/>
      <c r="Y45" s="24"/>
      <c r="Z45" s="19"/>
      <c r="AA45" s="20"/>
      <c r="AB45" s="18"/>
      <c r="AC45" s="18"/>
      <c r="AD45" s="18"/>
      <c r="AE45" s="19"/>
      <c r="AF45" s="22"/>
      <c r="AG45" s="18"/>
      <c r="AH45" s="18"/>
      <c r="AI45" s="18"/>
      <c r="AJ45" s="18"/>
      <c r="AK45" s="19"/>
      <c r="AL45" s="22"/>
      <c r="AM45" s="18"/>
      <c r="AN45" s="18"/>
      <c r="AO45" s="19"/>
      <c r="AP45" s="20"/>
      <c r="AQ45" s="18"/>
      <c r="AR45" s="18"/>
      <c r="AS45" s="18"/>
      <c r="AT45" s="23"/>
      <c r="AU45" s="24"/>
      <c r="AV45" s="18"/>
      <c r="AW45" s="18"/>
      <c r="AX45" s="18"/>
      <c r="AY45" s="8"/>
    </row>
    <row r="46" spans="1:51" ht="12.75">
      <c r="A46" s="17"/>
      <c r="B46" s="18"/>
      <c r="C46" s="18"/>
      <c r="D46" s="18"/>
      <c r="E46" s="19"/>
      <c r="F46" s="20"/>
      <c r="G46" s="18"/>
      <c r="H46" s="18"/>
      <c r="I46" s="18"/>
      <c r="J46" s="19"/>
      <c r="K46" s="21"/>
      <c r="L46" s="18"/>
      <c r="M46" s="18"/>
      <c r="N46" s="18"/>
      <c r="O46" s="18"/>
      <c r="P46" s="19"/>
      <c r="Q46" s="22"/>
      <c r="R46" s="18"/>
      <c r="S46" s="18"/>
      <c r="T46" s="19"/>
      <c r="U46" s="22"/>
      <c r="V46" s="18"/>
      <c r="W46" s="18"/>
      <c r="X46" s="23"/>
      <c r="Y46" s="24"/>
      <c r="Z46" s="19"/>
      <c r="AA46" s="20"/>
      <c r="AB46" s="18"/>
      <c r="AC46" s="18"/>
      <c r="AD46" s="18"/>
      <c r="AE46" s="19"/>
      <c r="AF46" s="22"/>
      <c r="AG46" s="18"/>
      <c r="AH46" s="18"/>
      <c r="AI46" s="18"/>
      <c r="AJ46" s="18"/>
      <c r="AK46" s="19"/>
      <c r="AL46" s="22"/>
      <c r="AM46" s="18"/>
      <c r="AN46" s="18"/>
      <c r="AO46" s="19"/>
      <c r="AP46" s="20"/>
      <c r="AQ46" s="18"/>
      <c r="AR46" s="18"/>
      <c r="AS46" s="18"/>
      <c r="AT46" s="23"/>
      <c r="AU46" s="24"/>
      <c r="AV46" s="18"/>
      <c r="AW46" s="18"/>
      <c r="AX46" s="18"/>
      <c r="AY46" s="8"/>
    </row>
    <row r="47" spans="1:51" ht="12.75">
      <c r="A47" s="17"/>
      <c r="B47" s="18"/>
      <c r="C47" s="18"/>
      <c r="D47" s="18"/>
      <c r="E47" s="19"/>
      <c r="F47" s="20"/>
      <c r="G47" s="18"/>
      <c r="H47" s="18"/>
      <c r="I47" s="18"/>
      <c r="J47" s="19"/>
      <c r="K47" s="21"/>
      <c r="L47" s="18"/>
      <c r="M47" s="18"/>
      <c r="N47" s="18"/>
      <c r="O47" s="18"/>
      <c r="P47" s="19"/>
      <c r="Q47" s="22"/>
      <c r="R47" s="18"/>
      <c r="S47" s="18"/>
      <c r="T47" s="19"/>
      <c r="U47" s="22"/>
      <c r="V47" s="18"/>
      <c r="W47" s="18"/>
      <c r="X47" s="23"/>
      <c r="Y47" s="24"/>
      <c r="Z47" s="19"/>
      <c r="AA47" s="20"/>
      <c r="AB47" s="18"/>
      <c r="AC47" s="18"/>
      <c r="AD47" s="18"/>
      <c r="AE47" s="19"/>
      <c r="AF47" s="22"/>
      <c r="AG47" s="18"/>
      <c r="AH47" s="18"/>
      <c r="AI47" s="18"/>
      <c r="AJ47" s="18"/>
      <c r="AK47" s="19"/>
      <c r="AL47" s="22"/>
      <c r="AM47" s="18"/>
      <c r="AN47" s="18"/>
      <c r="AO47" s="19"/>
      <c r="AP47" s="20"/>
      <c r="AQ47" s="18"/>
      <c r="AR47" s="18"/>
      <c r="AS47" s="18"/>
      <c r="AT47" s="23"/>
      <c r="AU47" s="24"/>
      <c r="AV47" s="18"/>
      <c r="AW47" s="18"/>
      <c r="AX47" s="18"/>
      <c r="AY47" s="8"/>
    </row>
    <row r="48" spans="1:51" ht="12.75">
      <c r="A48" s="17"/>
      <c r="B48" s="18"/>
      <c r="C48" s="18"/>
      <c r="D48" s="18"/>
      <c r="E48" s="19"/>
      <c r="F48" s="20"/>
      <c r="G48" s="18"/>
      <c r="H48" s="18"/>
      <c r="I48" s="18"/>
      <c r="J48" s="19"/>
      <c r="K48" s="21"/>
      <c r="L48" s="18"/>
      <c r="M48" s="18"/>
      <c r="N48" s="18"/>
      <c r="O48" s="18"/>
      <c r="P48" s="19"/>
      <c r="Q48" s="22"/>
      <c r="R48" s="18"/>
      <c r="S48" s="18"/>
      <c r="T48" s="19"/>
      <c r="U48" s="22"/>
      <c r="V48" s="18"/>
      <c r="W48" s="18"/>
      <c r="X48" s="23"/>
      <c r="Y48" s="24"/>
      <c r="Z48" s="19"/>
      <c r="AA48" s="20"/>
      <c r="AB48" s="18"/>
      <c r="AC48" s="18"/>
      <c r="AD48" s="18"/>
      <c r="AE48" s="19"/>
      <c r="AF48" s="22"/>
      <c r="AG48" s="18"/>
      <c r="AH48" s="18"/>
      <c r="AI48" s="18"/>
      <c r="AJ48" s="18"/>
      <c r="AK48" s="19"/>
      <c r="AL48" s="22"/>
      <c r="AM48" s="18"/>
      <c r="AN48" s="18"/>
      <c r="AO48" s="19"/>
      <c r="AP48" s="20"/>
      <c r="AQ48" s="18"/>
      <c r="AR48" s="18"/>
      <c r="AS48" s="18"/>
      <c r="AT48" s="23"/>
      <c r="AU48" s="24"/>
      <c r="AV48" s="18"/>
      <c r="AW48" s="18"/>
      <c r="AX48" s="18"/>
      <c r="AY48" s="8"/>
    </row>
    <row r="49" spans="1:51" ht="18">
      <c r="A49" s="5" t="s">
        <v>39</v>
      </c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6" t="s">
        <v>44</v>
      </c>
      <c r="Q49" s="6"/>
      <c r="R49" s="1"/>
      <c r="S49" s="1"/>
      <c r="T49" s="1"/>
      <c r="U49" s="1"/>
      <c r="V49" s="1"/>
      <c r="W49" s="3"/>
      <c r="X49" s="3"/>
      <c r="Y49" s="1"/>
      <c r="Z49" s="4"/>
      <c r="AA49" s="4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Q49" s="5" t="s">
        <v>340</v>
      </c>
      <c r="AR49" s="5"/>
      <c r="AS49" s="1"/>
      <c r="AT49" s="1"/>
      <c r="AU49" s="1"/>
      <c r="AV49" s="1"/>
      <c r="AY49" s="8"/>
    </row>
    <row r="50" spans="1:51" ht="18">
      <c r="A50" s="5" t="s">
        <v>100</v>
      </c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6" t="s">
        <v>342</v>
      </c>
      <c r="O50" s="1"/>
      <c r="P50" s="5"/>
      <c r="Q50" s="5"/>
      <c r="R50" s="5"/>
      <c r="S50" s="5"/>
      <c r="T50" s="5"/>
      <c r="U50" s="5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6" t="s">
        <v>42</v>
      </c>
      <c r="AJ50" s="6"/>
      <c r="AK50" s="1"/>
      <c r="AL50" s="4"/>
      <c r="AM50" s="1"/>
      <c r="AN50" s="1"/>
      <c r="AT50" s="1"/>
      <c r="AU50" s="1"/>
      <c r="AY50" s="8"/>
    </row>
    <row r="51" spans="1:51" ht="12.75">
      <c r="A51" s="5" t="s">
        <v>341</v>
      </c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3"/>
      <c r="W51" s="1"/>
      <c r="X51" s="1"/>
      <c r="Y51" s="4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Y51" s="8"/>
    </row>
    <row r="52" spans="1:51" ht="18">
      <c r="A52" s="5" t="s">
        <v>43</v>
      </c>
      <c r="B52" s="2"/>
      <c r="C52" s="1"/>
      <c r="D52" s="1"/>
      <c r="E52" s="1"/>
      <c r="F52" s="1"/>
      <c r="G52" s="1"/>
      <c r="H52" s="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3"/>
      <c r="W52" s="1"/>
      <c r="X52" s="1"/>
      <c r="Y52" s="4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Y52" s="8"/>
    </row>
    <row r="53" spans="1:51" ht="12.75">
      <c r="A53" s="11"/>
      <c r="B53" s="89" t="s">
        <v>99</v>
      </c>
      <c r="C53" s="90"/>
      <c r="D53" s="90"/>
      <c r="E53" s="34">
        <v>10</v>
      </c>
      <c r="F53" s="35"/>
      <c r="G53" s="61">
        <v>4</v>
      </c>
      <c r="H53" s="61">
        <v>3</v>
      </c>
      <c r="I53" s="61">
        <v>3</v>
      </c>
      <c r="J53" s="34">
        <v>11</v>
      </c>
      <c r="K53" s="62"/>
      <c r="L53" s="61">
        <v>3</v>
      </c>
      <c r="M53" s="61">
        <v>4</v>
      </c>
      <c r="N53" s="61">
        <v>2</v>
      </c>
      <c r="O53" s="61">
        <v>2</v>
      </c>
      <c r="P53" s="34">
        <v>5</v>
      </c>
      <c r="Q53" s="62"/>
      <c r="R53" s="61">
        <v>3</v>
      </c>
      <c r="S53" s="61">
        <v>2</v>
      </c>
      <c r="T53" s="34">
        <v>4</v>
      </c>
      <c r="U53" s="62"/>
      <c r="V53" s="61">
        <v>2</v>
      </c>
      <c r="W53" s="61">
        <v>2</v>
      </c>
      <c r="X53" s="63"/>
      <c r="Y53" s="64"/>
      <c r="Z53" s="34">
        <v>9</v>
      </c>
      <c r="AA53" s="62"/>
      <c r="AB53" s="65">
        <v>3</v>
      </c>
      <c r="AC53" s="65">
        <v>3</v>
      </c>
      <c r="AD53" s="65">
        <v>3</v>
      </c>
      <c r="AE53" s="34">
        <v>10</v>
      </c>
      <c r="AF53" s="62"/>
      <c r="AG53" s="65">
        <v>3</v>
      </c>
      <c r="AH53" s="65">
        <v>3</v>
      </c>
      <c r="AI53" s="65">
        <v>2</v>
      </c>
      <c r="AJ53" s="65">
        <v>2</v>
      </c>
      <c r="AK53" s="34">
        <v>4</v>
      </c>
      <c r="AL53" s="62"/>
      <c r="AM53" s="65">
        <v>2</v>
      </c>
      <c r="AN53" s="65">
        <v>2</v>
      </c>
      <c r="AO53" s="34">
        <v>7</v>
      </c>
      <c r="AP53" s="62"/>
      <c r="AQ53" s="65">
        <v>2</v>
      </c>
      <c r="AR53" s="65">
        <v>2</v>
      </c>
      <c r="AS53" s="65">
        <v>3</v>
      </c>
      <c r="AT53" s="66"/>
      <c r="AU53" s="67"/>
      <c r="AV53" s="68"/>
      <c r="AW53" s="68"/>
      <c r="AX53" s="68"/>
      <c r="AY53" s="8"/>
    </row>
    <row r="54" spans="1:51" ht="88.5">
      <c r="A54" s="29" t="s">
        <v>35</v>
      </c>
      <c r="B54" s="29" t="s">
        <v>37</v>
      </c>
      <c r="C54" s="29" t="s">
        <v>0</v>
      </c>
      <c r="D54" s="29" t="s">
        <v>1</v>
      </c>
      <c r="E54" s="30" t="s">
        <v>2</v>
      </c>
      <c r="F54" s="31" t="s">
        <v>68</v>
      </c>
      <c r="G54" s="29" t="s">
        <v>3</v>
      </c>
      <c r="H54" s="29" t="s">
        <v>4</v>
      </c>
      <c r="I54" s="29" t="s">
        <v>5</v>
      </c>
      <c r="J54" s="30" t="s">
        <v>6</v>
      </c>
      <c r="K54" s="31" t="s">
        <v>69</v>
      </c>
      <c r="L54" s="29" t="s">
        <v>7</v>
      </c>
      <c r="M54" s="29" t="s">
        <v>8</v>
      </c>
      <c r="N54" s="29" t="s">
        <v>9</v>
      </c>
      <c r="O54" s="29" t="s">
        <v>10</v>
      </c>
      <c r="P54" s="30" t="s">
        <v>11</v>
      </c>
      <c r="Q54" s="31" t="s">
        <v>70</v>
      </c>
      <c r="R54" s="29" t="s">
        <v>12</v>
      </c>
      <c r="S54" s="29" t="s">
        <v>13</v>
      </c>
      <c r="T54" s="30" t="s">
        <v>14</v>
      </c>
      <c r="U54" s="31" t="s">
        <v>71</v>
      </c>
      <c r="V54" s="29" t="s">
        <v>15</v>
      </c>
      <c r="W54" s="29" t="s">
        <v>16</v>
      </c>
      <c r="X54" s="32" t="s">
        <v>67</v>
      </c>
      <c r="Y54" s="33" t="s">
        <v>38</v>
      </c>
      <c r="Z54" s="30" t="s">
        <v>17</v>
      </c>
      <c r="AA54" s="31" t="s">
        <v>72</v>
      </c>
      <c r="AB54" s="29" t="s">
        <v>18</v>
      </c>
      <c r="AC54" s="29" t="s">
        <v>19</v>
      </c>
      <c r="AD54" s="29" t="s">
        <v>20</v>
      </c>
      <c r="AE54" s="30" t="s">
        <v>21</v>
      </c>
      <c r="AF54" s="31" t="s">
        <v>73</v>
      </c>
      <c r="AG54" s="29" t="s">
        <v>22</v>
      </c>
      <c r="AH54" s="29" t="s">
        <v>23</v>
      </c>
      <c r="AI54" s="29" t="s">
        <v>24</v>
      </c>
      <c r="AJ54" s="29" t="s">
        <v>25</v>
      </c>
      <c r="AK54" s="30" t="s">
        <v>26</v>
      </c>
      <c r="AL54" s="31" t="s">
        <v>74</v>
      </c>
      <c r="AM54" s="29" t="s">
        <v>27</v>
      </c>
      <c r="AN54" s="29" t="s">
        <v>28</v>
      </c>
      <c r="AO54" s="30" t="s">
        <v>29</v>
      </c>
      <c r="AP54" s="31" t="s">
        <v>75</v>
      </c>
      <c r="AQ54" s="29" t="s">
        <v>30</v>
      </c>
      <c r="AR54" s="29" t="s">
        <v>31</v>
      </c>
      <c r="AS54" s="29" t="s">
        <v>32</v>
      </c>
      <c r="AT54" s="32" t="s">
        <v>76</v>
      </c>
      <c r="AU54" s="33" t="s">
        <v>36</v>
      </c>
      <c r="AV54" s="12" t="s">
        <v>77</v>
      </c>
      <c r="AW54" s="12" t="s">
        <v>78</v>
      </c>
      <c r="AX54" s="12" t="s">
        <v>33</v>
      </c>
      <c r="AY54" s="8"/>
    </row>
    <row r="55" spans="1:51" ht="19.5" customHeight="1">
      <c r="A55" s="26">
        <v>35</v>
      </c>
      <c r="B55" s="69" t="s">
        <v>225</v>
      </c>
      <c r="C55" s="69" t="s">
        <v>226</v>
      </c>
      <c r="D55" s="69" t="s">
        <v>227</v>
      </c>
      <c r="E55" s="42">
        <f t="shared" si="0"/>
        <v>8.799000000000001</v>
      </c>
      <c r="F55" s="43">
        <f t="shared" si="1"/>
        <v>0</v>
      </c>
      <c r="G55" s="85">
        <v>9</v>
      </c>
      <c r="H55" s="85">
        <v>9</v>
      </c>
      <c r="I55" s="85">
        <v>8.33</v>
      </c>
      <c r="J55" s="42">
        <f t="shared" si="2"/>
        <v>4.136363636363637</v>
      </c>
      <c r="K55" s="45">
        <f t="shared" si="3"/>
        <v>0</v>
      </c>
      <c r="L55" s="85">
        <v>6.5</v>
      </c>
      <c r="M55" s="85">
        <v>1</v>
      </c>
      <c r="N55" s="85">
        <v>5</v>
      </c>
      <c r="O55" s="85">
        <v>6</v>
      </c>
      <c r="P55" s="42">
        <f t="shared" si="4"/>
        <v>4.2</v>
      </c>
      <c r="Q55" s="46">
        <f t="shared" si="5"/>
        <v>0</v>
      </c>
      <c r="R55" s="85">
        <v>5</v>
      </c>
      <c r="S55" s="85">
        <v>3</v>
      </c>
      <c r="T55" s="42">
        <f t="shared" si="6"/>
        <v>6.75</v>
      </c>
      <c r="U55" s="46">
        <f t="shared" si="7"/>
        <v>0</v>
      </c>
      <c r="V55" s="85">
        <v>6</v>
      </c>
      <c r="W55" s="85">
        <v>7.5</v>
      </c>
      <c r="X55" s="47">
        <f t="shared" si="8"/>
        <v>0</v>
      </c>
      <c r="Y55" s="48">
        <f t="shared" si="9"/>
        <v>6.05</v>
      </c>
      <c r="Z55" s="49">
        <f t="shared" si="10"/>
        <v>8.386666666666667</v>
      </c>
      <c r="AA55" s="50">
        <f t="shared" si="11"/>
        <v>0</v>
      </c>
      <c r="AB55" s="70">
        <v>9.5</v>
      </c>
      <c r="AC55" s="70">
        <v>7.33</v>
      </c>
      <c r="AD55" s="70">
        <v>8.33</v>
      </c>
      <c r="AE55" s="49">
        <f t="shared" si="12"/>
        <v>5.65</v>
      </c>
      <c r="AF55" s="51">
        <f t="shared" si="13"/>
        <v>0</v>
      </c>
      <c r="AG55" s="70">
        <v>6</v>
      </c>
      <c r="AH55" s="70">
        <v>3.5</v>
      </c>
      <c r="AI55" s="70">
        <v>7</v>
      </c>
      <c r="AJ55" s="70">
        <v>7</v>
      </c>
      <c r="AK55" s="49">
        <f t="shared" si="14"/>
        <v>7.25</v>
      </c>
      <c r="AL55" s="51">
        <f t="shared" si="15"/>
        <v>2</v>
      </c>
      <c r="AM55" s="70">
        <v>4.5</v>
      </c>
      <c r="AN55" s="70">
        <v>10</v>
      </c>
      <c r="AO55" s="49">
        <f t="shared" si="16"/>
        <v>11.04857142857143</v>
      </c>
      <c r="AP55" s="50">
        <f t="shared" si="17"/>
        <v>7</v>
      </c>
      <c r="AQ55" s="70">
        <v>6.67</v>
      </c>
      <c r="AR55" s="70">
        <v>11</v>
      </c>
      <c r="AS55" s="70">
        <v>14</v>
      </c>
      <c r="AT55" s="52">
        <f t="shared" si="18"/>
        <v>9</v>
      </c>
      <c r="AU55" s="48">
        <f t="shared" si="19"/>
        <v>7.95</v>
      </c>
      <c r="AV55" s="44"/>
      <c r="AW55" s="85">
        <f t="shared" si="21"/>
        <v>7</v>
      </c>
      <c r="AX55" s="53" t="str">
        <f t="shared" si="22"/>
        <v>Rattrapage</v>
      </c>
      <c r="AY55" s="8" t="str">
        <f t="shared" si="23"/>
        <v>Abandon</v>
      </c>
    </row>
    <row r="56" spans="1:51" ht="19.5" customHeight="1">
      <c r="A56" s="26">
        <v>36</v>
      </c>
      <c r="B56" s="69" t="s">
        <v>228</v>
      </c>
      <c r="C56" s="69" t="s">
        <v>229</v>
      </c>
      <c r="D56" s="69" t="s">
        <v>98</v>
      </c>
      <c r="E56" s="42">
        <f t="shared" si="0"/>
        <v>10.349</v>
      </c>
      <c r="F56" s="43">
        <f t="shared" si="1"/>
        <v>10</v>
      </c>
      <c r="G56" s="85">
        <v>11</v>
      </c>
      <c r="H56" s="85">
        <v>10.83</v>
      </c>
      <c r="I56" s="85">
        <v>9</v>
      </c>
      <c r="J56" s="42">
        <f t="shared" si="2"/>
        <v>9.318181818181818</v>
      </c>
      <c r="K56" s="45">
        <f t="shared" si="3"/>
        <v>6</v>
      </c>
      <c r="L56" s="85">
        <v>5.5</v>
      </c>
      <c r="M56" s="85">
        <v>12</v>
      </c>
      <c r="N56" s="85">
        <v>14</v>
      </c>
      <c r="O56" s="85">
        <v>5</v>
      </c>
      <c r="P56" s="42">
        <f t="shared" si="4"/>
        <v>11.2</v>
      </c>
      <c r="Q56" s="46">
        <f t="shared" si="5"/>
        <v>5</v>
      </c>
      <c r="R56" s="85">
        <v>10</v>
      </c>
      <c r="S56" s="85">
        <v>13</v>
      </c>
      <c r="T56" s="42">
        <f t="shared" si="6"/>
        <v>6.5</v>
      </c>
      <c r="U56" s="46">
        <f t="shared" si="7"/>
        <v>0</v>
      </c>
      <c r="V56" s="85">
        <v>7</v>
      </c>
      <c r="W56" s="85">
        <v>6</v>
      </c>
      <c r="X56" s="47">
        <f t="shared" si="8"/>
        <v>21</v>
      </c>
      <c r="Y56" s="48">
        <f t="shared" si="9"/>
        <v>9.6</v>
      </c>
      <c r="Z56" s="49">
        <f t="shared" si="10"/>
        <v>11.056666666666665</v>
      </c>
      <c r="AA56" s="50">
        <f t="shared" si="11"/>
        <v>9</v>
      </c>
      <c r="AB56" s="70">
        <v>9</v>
      </c>
      <c r="AC56" s="70">
        <v>12</v>
      </c>
      <c r="AD56" s="70">
        <v>12.17</v>
      </c>
      <c r="AE56" s="49">
        <f t="shared" si="12"/>
        <v>8.7</v>
      </c>
      <c r="AF56" s="51">
        <f t="shared" si="13"/>
        <v>5</v>
      </c>
      <c r="AG56" s="70">
        <v>10</v>
      </c>
      <c r="AH56" s="70">
        <v>7</v>
      </c>
      <c r="AI56" s="70">
        <v>10</v>
      </c>
      <c r="AJ56" s="70">
        <v>8</v>
      </c>
      <c r="AK56" s="49">
        <f t="shared" si="14"/>
        <v>12.5</v>
      </c>
      <c r="AL56" s="51">
        <f t="shared" si="15"/>
        <v>4</v>
      </c>
      <c r="AM56" s="70">
        <v>11</v>
      </c>
      <c r="AN56" s="70">
        <v>14</v>
      </c>
      <c r="AO56" s="49">
        <f t="shared" si="16"/>
        <v>12.665714285714285</v>
      </c>
      <c r="AP56" s="50">
        <f t="shared" si="17"/>
        <v>7</v>
      </c>
      <c r="AQ56" s="70">
        <v>10.83</v>
      </c>
      <c r="AR56" s="70">
        <v>12.5</v>
      </c>
      <c r="AS56" s="70">
        <v>14</v>
      </c>
      <c r="AT56" s="52">
        <f t="shared" si="18"/>
        <v>30</v>
      </c>
      <c r="AU56" s="48">
        <f t="shared" si="19"/>
        <v>10.84</v>
      </c>
      <c r="AV56" s="44">
        <f t="shared" si="20"/>
        <v>60</v>
      </c>
      <c r="AW56" s="85">
        <f t="shared" si="21"/>
        <v>10.22</v>
      </c>
      <c r="AX56" s="44" t="str">
        <f t="shared" si="22"/>
        <v>Admis(e)</v>
      </c>
      <c r="AY56" s="8" t="str">
        <f t="shared" si="23"/>
        <v>Admis</v>
      </c>
    </row>
    <row r="57" spans="1:51" ht="19.5" customHeight="1">
      <c r="A57" s="26">
        <v>37</v>
      </c>
      <c r="B57" s="69" t="s">
        <v>230</v>
      </c>
      <c r="C57" s="69" t="s">
        <v>231</v>
      </c>
      <c r="D57" s="69" t="s">
        <v>232</v>
      </c>
      <c r="E57" s="42">
        <f t="shared" si="0"/>
        <v>12.001999999999999</v>
      </c>
      <c r="F57" s="43">
        <f t="shared" si="1"/>
        <v>10</v>
      </c>
      <c r="G57" s="85">
        <v>11</v>
      </c>
      <c r="H57" s="85">
        <v>13.17</v>
      </c>
      <c r="I57" s="85">
        <v>12.17</v>
      </c>
      <c r="J57" s="42">
        <f t="shared" si="2"/>
        <v>11.772727272727273</v>
      </c>
      <c r="K57" s="45">
        <f t="shared" si="3"/>
        <v>11</v>
      </c>
      <c r="L57" s="85">
        <v>10.5</v>
      </c>
      <c r="M57" s="85">
        <v>13.5</v>
      </c>
      <c r="N57" s="85">
        <v>11.5</v>
      </c>
      <c r="O57" s="85">
        <v>10.5</v>
      </c>
      <c r="P57" s="42">
        <f t="shared" si="4"/>
        <v>12.6</v>
      </c>
      <c r="Q57" s="46">
        <f t="shared" si="5"/>
        <v>5</v>
      </c>
      <c r="R57" s="85">
        <v>13</v>
      </c>
      <c r="S57" s="85">
        <v>12</v>
      </c>
      <c r="T57" s="42">
        <f t="shared" si="6"/>
        <v>12.165</v>
      </c>
      <c r="U57" s="46">
        <f t="shared" si="7"/>
        <v>4</v>
      </c>
      <c r="V57" s="85">
        <v>14.33</v>
      </c>
      <c r="W57" s="85">
        <v>10</v>
      </c>
      <c r="X57" s="47">
        <f t="shared" si="8"/>
        <v>30</v>
      </c>
      <c r="Y57" s="48">
        <f t="shared" si="9"/>
        <v>12.04</v>
      </c>
      <c r="Z57" s="49">
        <f t="shared" si="10"/>
        <v>13.723333333333334</v>
      </c>
      <c r="AA57" s="50">
        <f t="shared" si="11"/>
        <v>9</v>
      </c>
      <c r="AB57" s="70">
        <v>10.5</v>
      </c>
      <c r="AC57" s="70">
        <v>16.17</v>
      </c>
      <c r="AD57" s="70">
        <v>14.5</v>
      </c>
      <c r="AE57" s="49">
        <f t="shared" si="12"/>
        <v>12.5</v>
      </c>
      <c r="AF57" s="51">
        <f t="shared" si="13"/>
        <v>10</v>
      </c>
      <c r="AG57" s="70">
        <v>12</v>
      </c>
      <c r="AH57" s="70">
        <v>14</v>
      </c>
      <c r="AI57" s="70">
        <v>13.5</v>
      </c>
      <c r="AJ57" s="70">
        <v>10</v>
      </c>
      <c r="AK57" s="49">
        <f t="shared" si="14"/>
        <v>11.75</v>
      </c>
      <c r="AL57" s="51">
        <f t="shared" si="15"/>
        <v>4</v>
      </c>
      <c r="AM57" s="70">
        <v>11</v>
      </c>
      <c r="AN57" s="70">
        <v>12.5</v>
      </c>
      <c r="AO57" s="49">
        <f t="shared" si="16"/>
        <v>12.714285714285714</v>
      </c>
      <c r="AP57" s="50">
        <f t="shared" si="17"/>
        <v>7</v>
      </c>
      <c r="AQ57" s="70">
        <v>10</v>
      </c>
      <c r="AR57" s="70">
        <v>15</v>
      </c>
      <c r="AS57" s="70">
        <v>13</v>
      </c>
      <c r="AT57" s="52">
        <f t="shared" si="18"/>
        <v>30</v>
      </c>
      <c r="AU57" s="48">
        <f t="shared" si="19"/>
        <v>12.82</v>
      </c>
      <c r="AV57" s="44">
        <f t="shared" si="20"/>
        <v>60</v>
      </c>
      <c r="AW57" s="85">
        <f t="shared" si="21"/>
        <v>12.43</v>
      </c>
      <c r="AX57" s="44" t="str">
        <f t="shared" si="22"/>
        <v>Admis(e)</v>
      </c>
      <c r="AY57" s="8" t="str">
        <f t="shared" si="23"/>
        <v>Admis</v>
      </c>
    </row>
    <row r="58" spans="1:51" ht="19.5" customHeight="1">
      <c r="A58" s="26">
        <v>38</v>
      </c>
      <c r="B58" s="69" t="s">
        <v>233</v>
      </c>
      <c r="C58" s="69" t="s">
        <v>234</v>
      </c>
      <c r="D58" s="69" t="s">
        <v>235</v>
      </c>
      <c r="E58" s="42">
        <f t="shared" si="0"/>
        <v>8.1</v>
      </c>
      <c r="F58" s="43">
        <f t="shared" si="1"/>
        <v>3</v>
      </c>
      <c r="G58" s="85">
        <v>7.5</v>
      </c>
      <c r="H58" s="85">
        <v>7</v>
      </c>
      <c r="I58" s="85">
        <v>10</v>
      </c>
      <c r="J58" s="42">
        <f t="shared" si="2"/>
        <v>8.454545454545455</v>
      </c>
      <c r="K58" s="45">
        <f t="shared" si="3"/>
        <v>3</v>
      </c>
      <c r="L58" s="85">
        <v>10</v>
      </c>
      <c r="M58" s="85">
        <v>9</v>
      </c>
      <c r="N58" s="85">
        <v>5.5</v>
      </c>
      <c r="O58" s="85">
        <v>8</v>
      </c>
      <c r="P58" s="42">
        <f t="shared" si="4"/>
        <v>12.3</v>
      </c>
      <c r="Q58" s="46">
        <f t="shared" si="5"/>
        <v>5</v>
      </c>
      <c r="R58" s="85">
        <v>12.5</v>
      </c>
      <c r="S58" s="85">
        <v>12</v>
      </c>
      <c r="T58" s="42">
        <f t="shared" si="6"/>
        <v>11.75</v>
      </c>
      <c r="U58" s="46">
        <f t="shared" si="7"/>
        <v>4</v>
      </c>
      <c r="V58" s="85">
        <v>13.5</v>
      </c>
      <c r="W58" s="85">
        <v>10</v>
      </c>
      <c r="X58" s="47">
        <f t="shared" si="8"/>
        <v>15</v>
      </c>
      <c r="Y58" s="48">
        <f t="shared" si="9"/>
        <v>9.42</v>
      </c>
      <c r="Z58" s="49">
        <f t="shared" si="10"/>
        <v>10.943333333333335</v>
      </c>
      <c r="AA58" s="50">
        <f t="shared" si="11"/>
        <v>9</v>
      </c>
      <c r="AB58" s="70">
        <v>8</v>
      </c>
      <c r="AC58" s="70">
        <v>10</v>
      </c>
      <c r="AD58" s="70">
        <v>14.83</v>
      </c>
      <c r="AE58" s="49">
        <f t="shared" si="12"/>
        <v>8.7</v>
      </c>
      <c r="AF58" s="51">
        <f t="shared" si="13"/>
        <v>4</v>
      </c>
      <c r="AG58" s="70">
        <v>7.5</v>
      </c>
      <c r="AH58" s="70">
        <v>5.5</v>
      </c>
      <c r="AI58" s="70">
        <v>14</v>
      </c>
      <c r="AJ58" s="70">
        <v>10</v>
      </c>
      <c r="AK58" s="49">
        <f t="shared" si="14"/>
        <v>11.5</v>
      </c>
      <c r="AL58" s="51">
        <f t="shared" si="15"/>
        <v>4</v>
      </c>
      <c r="AM58" s="70">
        <v>11</v>
      </c>
      <c r="AN58" s="70">
        <v>12</v>
      </c>
      <c r="AO58" s="49">
        <f t="shared" si="16"/>
        <v>10.665714285714285</v>
      </c>
      <c r="AP58" s="50">
        <f t="shared" si="17"/>
        <v>7</v>
      </c>
      <c r="AQ58" s="70">
        <v>12.33</v>
      </c>
      <c r="AR58" s="70">
        <v>7</v>
      </c>
      <c r="AS58" s="70">
        <v>12</v>
      </c>
      <c r="AT58" s="52">
        <f t="shared" si="18"/>
        <v>30</v>
      </c>
      <c r="AU58" s="48">
        <f t="shared" si="19"/>
        <v>10.209999999999999</v>
      </c>
      <c r="AV58" s="44">
        <f t="shared" si="20"/>
        <v>45</v>
      </c>
      <c r="AW58" s="85">
        <f t="shared" si="21"/>
        <v>9.82</v>
      </c>
      <c r="AX58" s="53" t="str">
        <f t="shared" si="22"/>
        <v>Rattrapage</v>
      </c>
      <c r="AY58" s="8" t="str">
        <f t="shared" si="23"/>
        <v>Rattrapage</v>
      </c>
    </row>
    <row r="59" spans="1:51" ht="19.5" customHeight="1">
      <c r="A59" s="26">
        <v>39</v>
      </c>
      <c r="B59" s="69" t="s">
        <v>236</v>
      </c>
      <c r="C59" s="69" t="s">
        <v>237</v>
      </c>
      <c r="D59" s="69" t="s">
        <v>53</v>
      </c>
      <c r="E59" s="42">
        <f t="shared" si="0"/>
        <v>9.001999999999999</v>
      </c>
      <c r="F59" s="43">
        <f t="shared" si="1"/>
        <v>0</v>
      </c>
      <c r="G59" s="85">
        <v>9.5</v>
      </c>
      <c r="H59" s="85">
        <v>8.67</v>
      </c>
      <c r="I59" s="85">
        <v>8.67</v>
      </c>
      <c r="J59" s="42">
        <f t="shared" si="2"/>
        <v>9</v>
      </c>
      <c r="K59" s="45">
        <f t="shared" si="3"/>
        <v>7</v>
      </c>
      <c r="L59" s="85">
        <v>11</v>
      </c>
      <c r="M59" s="85">
        <v>5</v>
      </c>
      <c r="N59" s="85">
        <v>13</v>
      </c>
      <c r="O59" s="85">
        <v>10</v>
      </c>
      <c r="P59" s="42">
        <f t="shared" si="4"/>
        <v>10.4</v>
      </c>
      <c r="Q59" s="46">
        <f t="shared" si="5"/>
        <v>5</v>
      </c>
      <c r="R59" s="85">
        <v>10</v>
      </c>
      <c r="S59" s="85">
        <v>11</v>
      </c>
      <c r="T59" s="42">
        <f t="shared" si="6"/>
        <v>9.335</v>
      </c>
      <c r="U59" s="46">
        <f t="shared" si="7"/>
        <v>2</v>
      </c>
      <c r="V59" s="85">
        <v>11.67</v>
      </c>
      <c r="W59" s="85">
        <v>7</v>
      </c>
      <c r="X59" s="47">
        <f t="shared" si="8"/>
        <v>14</v>
      </c>
      <c r="Y59" s="48">
        <f t="shared" si="9"/>
        <v>9.28</v>
      </c>
      <c r="Z59" s="49">
        <f t="shared" si="10"/>
        <v>11.113333333333332</v>
      </c>
      <c r="AA59" s="50">
        <f t="shared" si="11"/>
        <v>9</v>
      </c>
      <c r="AB59" s="70">
        <v>10.5</v>
      </c>
      <c r="AC59" s="70">
        <v>13.67</v>
      </c>
      <c r="AD59" s="70">
        <v>9.17</v>
      </c>
      <c r="AE59" s="49">
        <f t="shared" si="12"/>
        <v>9.7</v>
      </c>
      <c r="AF59" s="51">
        <f t="shared" si="13"/>
        <v>7</v>
      </c>
      <c r="AG59" s="70">
        <v>10</v>
      </c>
      <c r="AH59" s="70">
        <v>7</v>
      </c>
      <c r="AI59" s="70">
        <v>12</v>
      </c>
      <c r="AJ59" s="70">
        <v>11</v>
      </c>
      <c r="AK59" s="49">
        <f t="shared" si="14"/>
        <v>11</v>
      </c>
      <c r="AL59" s="51">
        <f t="shared" si="15"/>
        <v>4</v>
      </c>
      <c r="AM59" s="70">
        <v>10</v>
      </c>
      <c r="AN59" s="70">
        <v>12</v>
      </c>
      <c r="AO59" s="49">
        <f t="shared" si="16"/>
        <v>11.5</v>
      </c>
      <c r="AP59" s="50">
        <f t="shared" si="17"/>
        <v>7</v>
      </c>
      <c r="AQ59" s="70">
        <v>9.5</v>
      </c>
      <c r="AR59" s="70">
        <v>12</v>
      </c>
      <c r="AS59" s="70">
        <v>12.5</v>
      </c>
      <c r="AT59" s="52">
        <f t="shared" si="18"/>
        <v>30</v>
      </c>
      <c r="AU59" s="48">
        <f t="shared" si="19"/>
        <v>10.72</v>
      </c>
      <c r="AV59" s="44">
        <f t="shared" si="20"/>
        <v>60</v>
      </c>
      <c r="AW59" s="85">
        <f t="shared" si="21"/>
        <v>10</v>
      </c>
      <c r="AX59" s="53" t="str">
        <f t="shared" si="22"/>
        <v>Admis(e)</v>
      </c>
      <c r="AY59" s="8" t="str">
        <f t="shared" si="23"/>
        <v>Admis</v>
      </c>
    </row>
    <row r="60" spans="1:51" ht="19.5" customHeight="1">
      <c r="A60" s="26">
        <v>40</v>
      </c>
      <c r="B60" s="69" t="s">
        <v>238</v>
      </c>
      <c r="C60" s="69" t="s">
        <v>239</v>
      </c>
      <c r="D60" s="69" t="s">
        <v>34</v>
      </c>
      <c r="E60" s="42">
        <f t="shared" si="0"/>
        <v>10.300999999999998</v>
      </c>
      <c r="F60" s="43">
        <f t="shared" si="1"/>
        <v>10</v>
      </c>
      <c r="G60" s="85">
        <v>11</v>
      </c>
      <c r="H60" s="85">
        <v>9.67</v>
      </c>
      <c r="I60" s="85">
        <v>10</v>
      </c>
      <c r="J60" s="42">
        <f t="shared" si="2"/>
        <v>10.5</v>
      </c>
      <c r="K60" s="45">
        <f t="shared" si="3"/>
        <v>11</v>
      </c>
      <c r="L60" s="85">
        <v>10.5</v>
      </c>
      <c r="M60" s="85">
        <v>12.5</v>
      </c>
      <c r="N60" s="85">
        <v>9</v>
      </c>
      <c r="O60" s="85">
        <v>8</v>
      </c>
      <c r="P60" s="42">
        <f t="shared" si="4"/>
        <v>9.6</v>
      </c>
      <c r="Q60" s="46">
        <f t="shared" si="5"/>
        <v>2</v>
      </c>
      <c r="R60" s="85">
        <v>8</v>
      </c>
      <c r="S60" s="85">
        <v>12</v>
      </c>
      <c r="T60" s="42">
        <f t="shared" si="6"/>
        <v>8.335</v>
      </c>
      <c r="U60" s="46">
        <f t="shared" si="7"/>
        <v>2</v>
      </c>
      <c r="V60" s="85">
        <v>11.67</v>
      </c>
      <c r="W60" s="85">
        <v>5</v>
      </c>
      <c r="X60" s="47">
        <f t="shared" si="8"/>
        <v>30</v>
      </c>
      <c r="Y60" s="48">
        <f t="shared" si="9"/>
        <v>10</v>
      </c>
      <c r="Z60" s="49">
        <f t="shared" si="10"/>
        <v>13.110000000000001</v>
      </c>
      <c r="AA60" s="50">
        <f t="shared" si="11"/>
        <v>9</v>
      </c>
      <c r="AB60" s="70">
        <v>14</v>
      </c>
      <c r="AC60" s="70">
        <v>13.33</v>
      </c>
      <c r="AD60" s="70">
        <v>12</v>
      </c>
      <c r="AE60" s="49">
        <f t="shared" si="12"/>
        <v>9.7</v>
      </c>
      <c r="AF60" s="51">
        <f t="shared" si="13"/>
        <v>7</v>
      </c>
      <c r="AG60" s="70">
        <v>10</v>
      </c>
      <c r="AH60" s="70">
        <v>8</v>
      </c>
      <c r="AI60" s="70">
        <v>10.5</v>
      </c>
      <c r="AJ60" s="70">
        <v>11</v>
      </c>
      <c r="AK60" s="49">
        <f t="shared" si="14"/>
        <v>11.25</v>
      </c>
      <c r="AL60" s="51">
        <f t="shared" si="15"/>
        <v>4</v>
      </c>
      <c r="AM60" s="70">
        <v>11</v>
      </c>
      <c r="AN60" s="70">
        <v>11.5</v>
      </c>
      <c r="AO60" s="49">
        <f t="shared" si="16"/>
        <v>12.334285714285715</v>
      </c>
      <c r="AP60" s="50">
        <f t="shared" si="17"/>
        <v>7</v>
      </c>
      <c r="AQ60" s="70">
        <v>10.17</v>
      </c>
      <c r="AR60" s="70">
        <v>12</v>
      </c>
      <c r="AS60" s="70">
        <v>14</v>
      </c>
      <c r="AT60" s="52">
        <f t="shared" si="18"/>
        <v>30</v>
      </c>
      <c r="AU60" s="48">
        <f t="shared" si="19"/>
        <v>11.549999999999999</v>
      </c>
      <c r="AV60" s="44">
        <f t="shared" si="20"/>
        <v>60</v>
      </c>
      <c r="AW60" s="85">
        <f t="shared" si="21"/>
        <v>10.77</v>
      </c>
      <c r="AX60" s="44" t="str">
        <f t="shared" si="22"/>
        <v>Admis(e)</v>
      </c>
      <c r="AY60" s="8" t="str">
        <f t="shared" si="23"/>
        <v>Admis</v>
      </c>
    </row>
    <row r="61" spans="1:51" ht="19.5" customHeight="1">
      <c r="A61" s="26">
        <v>41</v>
      </c>
      <c r="B61" s="69" t="s">
        <v>91</v>
      </c>
      <c r="C61" s="69" t="s">
        <v>92</v>
      </c>
      <c r="D61" s="69" t="s">
        <v>93</v>
      </c>
      <c r="E61" s="42">
        <f t="shared" si="0"/>
        <v>10.298000000000002</v>
      </c>
      <c r="F61" s="43">
        <f t="shared" si="1"/>
        <v>10</v>
      </c>
      <c r="G61" s="85">
        <v>11</v>
      </c>
      <c r="H61" s="85">
        <v>11.33</v>
      </c>
      <c r="I61" s="85">
        <v>8.33</v>
      </c>
      <c r="J61" s="42">
        <f t="shared" si="2"/>
        <v>6.636363636363637</v>
      </c>
      <c r="K61" s="45">
        <f t="shared" si="3"/>
        <v>7</v>
      </c>
      <c r="L61" s="85">
        <v>11</v>
      </c>
      <c r="M61" s="85">
        <v>10</v>
      </c>
      <c r="N61" s="85">
        <v>0</v>
      </c>
      <c r="O61" s="85">
        <v>0</v>
      </c>
      <c r="P61" s="42">
        <f t="shared" si="4"/>
        <v>10.3</v>
      </c>
      <c r="Q61" s="46">
        <f t="shared" si="5"/>
        <v>5</v>
      </c>
      <c r="R61" s="85">
        <v>10.5</v>
      </c>
      <c r="S61" s="85">
        <v>10</v>
      </c>
      <c r="T61" s="42">
        <f t="shared" si="6"/>
        <v>10.835</v>
      </c>
      <c r="U61" s="46">
        <f t="shared" si="7"/>
        <v>4</v>
      </c>
      <c r="V61" s="85">
        <v>13.67</v>
      </c>
      <c r="W61" s="85">
        <v>8</v>
      </c>
      <c r="X61" s="47">
        <f t="shared" si="8"/>
        <v>26</v>
      </c>
      <c r="Y61" s="48">
        <f t="shared" si="9"/>
        <v>9.03</v>
      </c>
      <c r="Z61" s="49">
        <f t="shared" si="10"/>
        <v>3.6666666666666665</v>
      </c>
      <c r="AA61" s="50">
        <f t="shared" si="11"/>
        <v>3</v>
      </c>
      <c r="AB61" s="70">
        <v>0</v>
      </c>
      <c r="AC61" s="70">
        <v>11</v>
      </c>
      <c r="AD61" s="70">
        <v>0</v>
      </c>
      <c r="AE61" s="49">
        <f t="shared" si="12"/>
        <v>10.25</v>
      </c>
      <c r="AF61" s="51">
        <f t="shared" si="13"/>
        <v>10</v>
      </c>
      <c r="AG61" s="70">
        <v>9</v>
      </c>
      <c r="AH61" s="70">
        <v>13.5</v>
      </c>
      <c r="AI61" s="70">
        <v>6.5</v>
      </c>
      <c r="AJ61" s="70">
        <v>11</v>
      </c>
      <c r="AK61" s="49">
        <f t="shared" si="14"/>
        <v>10.75</v>
      </c>
      <c r="AL61" s="51">
        <f t="shared" si="15"/>
        <v>4</v>
      </c>
      <c r="AM61" s="70">
        <v>12</v>
      </c>
      <c r="AN61" s="70">
        <v>9.5</v>
      </c>
      <c r="AO61" s="49">
        <f t="shared" si="16"/>
        <v>3.762857142857143</v>
      </c>
      <c r="AP61" s="50">
        <f t="shared" si="17"/>
        <v>2</v>
      </c>
      <c r="AQ61" s="70">
        <v>13.17</v>
      </c>
      <c r="AR61" s="70">
        <v>0</v>
      </c>
      <c r="AS61" s="70">
        <v>0</v>
      </c>
      <c r="AT61" s="52">
        <f t="shared" si="18"/>
        <v>19</v>
      </c>
      <c r="AU61" s="48">
        <f t="shared" si="19"/>
        <v>6.83</v>
      </c>
      <c r="AV61" s="44">
        <f t="shared" si="20"/>
        <v>45</v>
      </c>
      <c r="AW61" s="85">
        <f t="shared" si="21"/>
        <v>7.93</v>
      </c>
      <c r="AX61" s="53" t="str">
        <f t="shared" si="22"/>
        <v>Rattrapage</v>
      </c>
      <c r="AY61" s="8" t="str">
        <f t="shared" si="23"/>
        <v>Rattrapage</v>
      </c>
    </row>
    <row r="62" spans="1:51" ht="19.5" customHeight="1">
      <c r="A62" s="26">
        <v>42</v>
      </c>
      <c r="B62" s="69" t="s">
        <v>240</v>
      </c>
      <c r="C62" s="69" t="s">
        <v>241</v>
      </c>
      <c r="D62" s="69" t="s">
        <v>48</v>
      </c>
      <c r="E62" s="42">
        <f t="shared" si="0"/>
        <v>10.199000000000002</v>
      </c>
      <c r="F62" s="43">
        <f t="shared" si="1"/>
        <v>10</v>
      </c>
      <c r="G62" s="85">
        <v>11</v>
      </c>
      <c r="H62" s="85">
        <v>8.83</v>
      </c>
      <c r="I62" s="85">
        <v>10.5</v>
      </c>
      <c r="J62" s="42">
        <f t="shared" si="2"/>
        <v>11.454545454545455</v>
      </c>
      <c r="K62" s="45">
        <f t="shared" si="3"/>
        <v>11</v>
      </c>
      <c r="L62" s="85">
        <v>11</v>
      </c>
      <c r="M62" s="85">
        <v>8.5</v>
      </c>
      <c r="N62" s="85">
        <v>15.5</v>
      </c>
      <c r="O62" s="85">
        <v>14</v>
      </c>
      <c r="P62" s="42">
        <f t="shared" si="4"/>
        <v>10.8</v>
      </c>
      <c r="Q62" s="46">
        <f t="shared" si="5"/>
        <v>5</v>
      </c>
      <c r="R62" s="85">
        <v>10</v>
      </c>
      <c r="S62" s="85">
        <v>12</v>
      </c>
      <c r="T62" s="42">
        <f t="shared" si="6"/>
        <v>11.915</v>
      </c>
      <c r="U62" s="46">
        <f t="shared" si="7"/>
        <v>4</v>
      </c>
      <c r="V62" s="85">
        <v>10.83</v>
      </c>
      <c r="W62" s="85">
        <v>13</v>
      </c>
      <c r="X62" s="47">
        <f t="shared" si="8"/>
        <v>30</v>
      </c>
      <c r="Y62" s="48">
        <f t="shared" si="9"/>
        <v>10.99</v>
      </c>
      <c r="Z62" s="49">
        <f t="shared" si="10"/>
        <v>11.166666666666666</v>
      </c>
      <c r="AA62" s="50">
        <f t="shared" si="11"/>
        <v>9</v>
      </c>
      <c r="AB62" s="70">
        <v>9</v>
      </c>
      <c r="AC62" s="70">
        <v>13.67</v>
      </c>
      <c r="AD62" s="70">
        <v>10.83</v>
      </c>
      <c r="AE62" s="49">
        <f t="shared" si="12"/>
        <v>10.1</v>
      </c>
      <c r="AF62" s="51">
        <f t="shared" si="13"/>
        <v>10</v>
      </c>
      <c r="AG62" s="70">
        <v>6.5</v>
      </c>
      <c r="AH62" s="70">
        <v>8.5</v>
      </c>
      <c r="AI62" s="70">
        <v>14</v>
      </c>
      <c r="AJ62" s="70">
        <v>14</v>
      </c>
      <c r="AK62" s="49">
        <f t="shared" si="14"/>
        <v>10.25</v>
      </c>
      <c r="AL62" s="51">
        <f t="shared" si="15"/>
        <v>4</v>
      </c>
      <c r="AM62" s="70">
        <v>8</v>
      </c>
      <c r="AN62" s="70">
        <v>12.5</v>
      </c>
      <c r="AO62" s="49">
        <f t="shared" si="16"/>
        <v>10.379999999999999</v>
      </c>
      <c r="AP62" s="50">
        <f t="shared" si="17"/>
        <v>7</v>
      </c>
      <c r="AQ62" s="70">
        <v>3.33</v>
      </c>
      <c r="AR62" s="70">
        <v>12</v>
      </c>
      <c r="AS62" s="70">
        <v>14</v>
      </c>
      <c r="AT62" s="52">
        <f t="shared" si="18"/>
        <v>30</v>
      </c>
      <c r="AU62" s="48">
        <f t="shared" si="19"/>
        <v>10.51</v>
      </c>
      <c r="AV62" s="44">
        <f t="shared" si="20"/>
        <v>60</v>
      </c>
      <c r="AW62" s="85">
        <f t="shared" si="21"/>
        <v>10.75</v>
      </c>
      <c r="AX62" s="44" t="str">
        <f t="shared" si="22"/>
        <v>Admis(e)</v>
      </c>
      <c r="AY62" s="8" t="str">
        <f t="shared" si="23"/>
        <v>Admis</v>
      </c>
    </row>
    <row r="63" spans="1:51" ht="19.5" customHeight="1">
      <c r="A63" s="26">
        <v>43</v>
      </c>
      <c r="B63" s="69" t="s">
        <v>242</v>
      </c>
      <c r="C63" s="69" t="s">
        <v>243</v>
      </c>
      <c r="D63" s="69" t="s">
        <v>244</v>
      </c>
      <c r="E63" s="42">
        <f t="shared" si="0"/>
        <v>8.45</v>
      </c>
      <c r="F63" s="43">
        <f t="shared" si="1"/>
        <v>0</v>
      </c>
      <c r="G63" s="85">
        <v>9.5</v>
      </c>
      <c r="H63" s="85">
        <v>5.83</v>
      </c>
      <c r="I63" s="85">
        <v>9.67</v>
      </c>
      <c r="J63" s="42">
        <f t="shared" si="2"/>
        <v>8.636363636363637</v>
      </c>
      <c r="K63" s="45">
        <f t="shared" si="3"/>
        <v>4</v>
      </c>
      <c r="L63" s="85">
        <v>7</v>
      </c>
      <c r="M63" s="85">
        <v>11</v>
      </c>
      <c r="N63" s="85">
        <v>6</v>
      </c>
      <c r="O63" s="85">
        <v>9</v>
      </c>
      <c r="P63" s="42">
        <f t="shared" si="4"/>
        <v>10.6</v>
      </c>
      <c r="Q63" s="46">
        <f t="shared" si="5"/>
        <v>5</v>
      </c>
      <c r="R63" s="85">
        <v>11</v>
      </c>
      <c r="S63" s="85">
        <v>10</v>
      </c>
      <c r="T63" s="42">
        <f t="shared" si="6"/>
        <v>6.835</v>
      </c>
      <c r="U63" s="46">
        <f t="shared" si="7"/>
        <v>0</v>
      </c>
      <c r="V63" s="85">
        <v>5.67</v>
      </c>
      <c r="W63" s="85">
        <v>8</v>
      </c>
      <c r="X63" s="47">
        <f t="shared" si="8"/>
        <v>9</v>
      </c>
      <c r="Y63" s="48">
        <f t="shared" si="9"/>
        <v>8.67</v>
      </c>
      <c r="Z63" s="49">
        <f t="shared" si="10"/>
        <v>10.833333333333334</v>
      </c>
      <c r="AA63" s="50">
        <f t="shared" si="11"/>
        <v>9</v>
      </c>
      <c r="AB63" s="70">
        <v>11</v>
      </c>
      <c r="AC63" s="70">
        <v>13.5</v>
      </c>
      <c r="AD63" s="70">
        <v>8</v>
      </c>
      <c r="AE63" s="49">
        <f t="shared" si="12"/>
        <v>10.35</v>
      </c>
      <c r="AF63" s="51">
        <f t="shared" si="13"/>
        <v>10</v>
      </c>
      <c r="AG63" s="70">
        <v>8.5</v>
      </c>
      <c r="AH63" s="70">
        <v>10</v>
      </c>
      <c r="AI63" s="70">
        <v>12</v>
      </c>
      <c r="AJ63" s="70">
        <v>12</v>
      </c>
      <c r="AK63" s="49">
        <f t="shared" si="14"/>
        <v>11.25</v>
      </c>
      <c r="AL63" s="51">
        <f t="shared" si="15"/>
        <v>4</v>
      </c>
      <c r="AM63" s="70">
        <v>10.5</v>
      </c>
      <c r="AN63" s="70">
        <v>12</v>
      </c>
      <c r="AO63" s="49">
        <f t="shared" si="16"/>
        <v>10.762857142857143</v>
      </c>
      <c r="AP63" s="50">
        <f t="shared" si="17"/>
        <v>7</v>
      </c>
      <c r="AQ63" s="70">
        <v>6.67</v>
      </c>
      <c r="AR63" s="70">
        <v>10</v>
      </c>
      <c r="AS63" s="70">
        <v>14</v>
      </c>
      <c r="AT63" s="52">
        <f t="shared" si="18"/>
        <v>30</v>
      </c>
      <c r="AU63" s="48">
        <f t="shared" si="19"/>
        <v>10.72</v>
      </c>
      <c r="AV63" s="44">
        <f t="shared" si="20"/>
        <v>39</v>
      </c>
      <c r="AW63" s="85">
        <f t="shared" si="21"/>
        <v>9.69</v>
      </c>
      <c r="AX63" s="53" t="str">
        <f t="shared" si="22"/>
        <v>Rattrapage</v>
      </c>
      <c r="AY63" s="8" t="str">
        <f t="shared" si="23"/>
        <v>Rattrapage</v>
      </c>
    </row>
    <row r="64" spans="1:51" ht="19.5" customHeight="1">
      <c r="A64" s="26">
        <v>44</v>
      </c>
      <c r="B64" s="69" t="s">
        <v>245</v>
      </c>
      <c r="C64" s="69" t="s">
        <v>246</v>
      </c>
      <c r="D64" s="69" t="s">
        <v>247</v>
      </c>
      <c r="E64" s="42">
        <f aca="true" t="shared" si="24" ref="E64:E121">((G64*4)+(H64*3)+(I64*3))/10</f>
        <v>9.901</v>
      </c>
      <c r="F64" s="43">
        <f t="shared" si="1"/>
        <v>6</v>
      </c>
      <c r="G64" s="85">
        <v>8.5</v>
      </c>
      <c r="H64" s="85">
        <v>10.17</v>
      </c>
      <c r="I64" s="85">
        <v>11.5</v>
      </c>
      <c r="J64" s="42">
        <f aca="true" t="shared" si="25" ref="J64:J121">((L64*3)+(M64*4)+(N64*2)+(O64*2))/11</f>
        <v>11.454545454545455</v>
      </c>
      <c r="K64" s="45">
        <f t="shared" si="3"/>
        <v>11</v>
      </c>
      <c r="L64" s="85">
        <v>9</v>
      </c>
      <c r="M64" s="85">
        <v>10.5</v>
      </c>
      <c r="N64" s="85">
        <v>14</v>
      </c>
      <c r="O64" s="85">
        <v>14.5</v>
      </c>
      <c r="P64" s="42">
        <f aca="true" t="shared" si="26" ref="P64:P121">((R64*3)+(S64*2))/5</f>
        <v>10.9</v>
      </c>
      <c r="Q64" s="46">
        <f t="shared" si="5"/>
        <v>5</v>
      </c>
      <c r="R64" s="85">
        <v>11.5</v>
      </c>
      <c r="S64" s="85">
        <v>10</v>
      </c>
      <c r="T64" s="42">
        <f aca="true" t="shared" si="27" ref="T64:T121">((V64*2)+(W64*2))/4</f>
        <v>13.335</v>
      </c>
      <c r="U64" s="46">
        <f t="shared" si="7"/>
        <v>4</v>
      </c>
      <c r="V64" s="85">
        <v>11.67</v>
      </c>
      <c r="W64" s="85">
        <v>15</v>
      </c>
      <c r="X64" s="47">
        <f t="shared" si="8"/>
        <v>30</v>
      </c>
      <c r="Y64" s="48">
        <f t="shared" si="9"/>
        <v>11.1</v>
      </c>
      <c r="Z64" s="49">
        <f aca="true" t="shared" si="28" ref="Z64:Z121">((AB64*3)+(AC64*3)+(AD64*3))/9</f>
        <v>11.776666666666667</v>
      </c>
      <c r="AA64" s="50">
        <f t="shared" si="11"/>
        <v>9</v>
      </c>
      <c r="AB64" s="70">
        <v>11</v>
      </c>
      <c r="AC64" s="70">
        <v>12.83</v>
      </c>
      <c r="AD64" s="70">
        <v>11.5</v>
      </c>
      <c r="AE64" s="49">
        <f aca="true" t="shared" si="29" ref="AE64:AE121">((AG64*3)+(AH64*3)+(AI64*2)+(AJ64*2))/10</f>
        <v>9.2</v>
      </c>
      <c r="AF64" s="51">
        <f t="shared" si="13"/>
        <v>4</v>
      </c>
      <c r="AG64" s="70">
        <v>7.5</v>
      </c>
      <c r="AH64" s="70">
        <v>6.5</v>
      </c>
      <c r="AI64" s="70">
        <v>11</v>
      </c>
      <c r="AJ64" s="70">
        <v>14</v>
      </c>
      <c r="AK64" s="49">
        <f aca="true" t="shared" si="30" ref="AK64:AK121">((AM64*2)+(AN64*2))/4</f>
        <v>10.5</v>
      </c>
      <c r="AL64" s="51">
        <f t="shared" si="15"/>
        <v>4</v>
      </c>
      <c r="AM64" s="70">
        <v>10</v>
      </c>
      <c r="AN64" s="70">
        <v>11</v>
      </c>
      <c r="AO64" s="49">
        <f aca="true" t="shared" si="31" ref="AO64:AO121">((AQ64*2)+(AR64*2)+(AS64*3))/7</f>
        <v>13.142857142857142</v>
      </c>
      <c r="AP64" s="50">
        <f t="shared" si="17"/>
        <v>7</v>
      </c>
      <c r="AQ64" s="70">
        <v>13</v>
      </c>
      <c r="AR64" s="70">
        <v>13.5</v>
      </c>
      <c r="AS64" s="70">
        <v>13</v>
      </c>
      <c r="AT64" s="52">
        <f t="shared" si="18"/>
        <v>30</v>
      </c>
      <c r="AU64" s="48">
        <f t="shared" si="19"/>
        <v>11.07</v>
      </c>
      <c r="AV64" s="44">
        <f t="shared" si="20"/>
        <v>60</v>
      </c>
      <c r="AW64" s="85">
        <f t="shared" si="21"/>
        <v>11.09</v>
      </c>
      <c r="AX64" s="44" t="str">
        <f aca="true" t="shared" si="32" ref="AX64:AX121">IF(AW64=0,"Abandon",IF(AW64&gt;=10,"Admis(e)","Rattrapage"))</f>
        <v>Admis(e)</v>
      </c>
      <c r="AY64" s="8" t="str">
        <f t="shared" si="23"/>
        <v>Admis</v>
      </c>
    </row>
    <row r="65" spans="1:51" ht="19.5" customHeight="1">
      <c r="A65" s="26">
        <v>45</v>
      </c>
      <c r="B65" s="69" t="s">
        <v>248</v>
      </c>
      <c r="C65" s="69" t="s">
        <v>249</v>
      </c>
      <c r="D65" s="69" t="s">
        <v>46</v>
      </c>
      <c r="E65" s="42">
        <f t="shared" si="24"/>
        <v>12.85</v>
      </c>
      <c r="F65" s="43">
        <f t="shared" si="1"/>
        <v>10</v>
      </c>
      <c r="G65" s="85">
        <v>11.5</v>
      </c>
      <c r="H65" s="85">
        <v>13.67</v>
      </c>
      <c r="I65" s="85">
        <v>13.83</v>
      </c>
      <c r="J65" s="42">
        <f t="shared" si="25"/>
        <v>13.181818181818182</v>
      </c>
      <c r="K65" s="45">
        <f t="shared" si="3"/>
        <v>11</v>
      </c>
      <c r="L65" s="85">
        <v>12</v>
      </c>
      <c r="M65" s="85">
        <v>12.5</v>
      </c>
      <c r="N65" s="85">
        <v>14.5</v>
      </c>
      <c r="O65" s="85">
        <v>15</v>
      </c>
      <c r="P65" s="42">
        <f t="shared" si="26"/>
        <v>14.2</v>
      </c>
      <c r="Q65" s="46">
        <f t="shared" si="5"/>
        <v>5</v>
      </c>
      <c r="R65" s="85">
        <v>15</v>
      </c>
      <c r="S65" s="85">
        <v>13</v>
      </c>
      <c r="T65" s="42">
        <f t="shared" si="27"/>
        <v>12.085</v>
      </c>
      <c r="U65" s="46">
        <f t="shared" si="7"/>
        <v>4</v>
      </c>
      <c r="V65" s="85">
        <v>14.17</v>
      </c>
      <c r="W65" s="85">
        <v>10</v>
      </c>
      <c r="X65" s="47">
        <f t="shared" si="8"/>
        <v>30</v>
      </c>
      <c r="Y65" s="48">
        <f t="shared" si="9"/>
        <v>13.1</v>
      </c>
      <c r="Z65" s="49">
        <f t="shared" si="28"/>
        <v>14.943333333333335</v>
      </c>
      <c r="AA65" s="50">
        <f t="shared" si="11"/>
        <v>9</v>
      </c>
      <c r="AB65" s="70">
        <v>14.5</v>
      </c>
      <c r="AC65" s="70">
        <v>13.83</v>
      </c>
      <c r="AD65" s="70">
        <v>16.5</v>
      </c>
      <c r="AE65" s="49">
        <f t="shared" si="29"/>
        <v>11.9</v>
      </c>
      <c r="AF65" s="51">
        <f t="shared" si="13"/>
        <v>10</v>
      </c>
      <c r="AG65" s="70">
        <v>8.5</v>
      </c>
      <c r="AH65" s="70">
        <v>12.5</v>
      </c>
      <c r="AI65" s="70">
        <v>13</v>
      </c>
      <c r="AJ65" s="70">
        <v>15</v>
      </c>
      <c r="AK65" s="49">
        <f t="shared" si="30"/>
        <v>11.25</v>
      </c>
      <c r="AL65" s="51">
        <f t="shared" si="15"/>
        <v>4</v>
      </c>
      <c r="AM65" s="70">
        <v>12.5</v>
      </c>
      <c r="AN65" s="70">
        <v>10</v>
      </c>
      <c r="AO65" s="49">
        <f t="shared" si="31"/>
        <v>14.308571428571428</v>
      </c>
      <c r="AP65" s="50">
        <f t="shared" si="17"/>
        <v>7</v>
      </c>
      <c r="AQ65" s="70">
        <v>14.83</v>
      </c>
      <c r="AR65" s="70">
        <v>15</v>
      </c>
      <c r="AS65" s="70">
        <v>13.5</v>
      </c>
      <c r="AT65" s="52">
        <f t="shared" si="18"/>
        <v>30</v>
      </c>
      <c r="AU65" s="48">
        <f t="shared" si="19"/>
        <v>13.29</v>
      </c>
      <c r="AV65" s="44">
        <f t="shared" si="20"/>
        <v>60</v>
      </c>
      <c r="AW65" s="85">
        <f t="shared" si="21"/>
        <v>13.2</v>
      </c>
      <c r="AX65" s="44" t="str">
        <f t="shared" si="32"/>
        <v>Admis(e)</v>
      </c>
      <c r="AY65" s="8" t="str">
        <f t="shared" si="23"/>
        <v>Admis</v>
      </c>
    </row>
    <row r="66" spans="1:51" ht="19.5" customHeight="1">
      <c r="A66" s="26">
        <v>46</v>
      </c>
      <c r="B66" s="69" t="s">
        <v>49</v>
      </c>
      <c r="C66" s="69" t="s">
        <v>50</v>
      </c>
      <c r="D66" s="69" t="s">
        <v>47</v>
      </c>
      <c r="E66" s="42">
        <f t="shared" si="24"/>
        <v>0</v>
      </c>
      <c r="F66" s="43">
        <f t="shared" si="1"/>
        <v>0</v>
      </c>
      <c r="G66" s="85">
        <v>0</v>
      </c>
      <c r="H66" s="85">
        <v>0</v>
      </c>
      <c r="I66" s="85">
        <v>0</v>
      </c>
      <c r="J66" s="42">
        <f t="shared" si="25"/>
        <v>3.6363636363636362</v>
      </c>
      <c r="K66" s="45">
        <f t="shared" si="3"/>
        <v>4</v>
      </c>
      <c r="L66" s="85">
        <v>0</v>
      </c>
      <c r="M66" s="85">
        <v>0</v>
      </c>
      <c r="N66" s="85">
        <v>10</v>
      </c>
      <c r="O66" s="85">
        <v>10</v>
      </c>
      <c r="P66" s="42">
        <f t="shared" si="26"/>
        <v>11.2</v>
      </c>
      <c r="Q66" s="46">
        <f t="shared" si="5"/>
        <v>5</v>
      </c>
      <c r="R66" s="85">
        <v>12</v>
      </c>
      <c r="S66" s="85">
        <v>10</v>
      </c>
      <c r="T66" s="42">
        <f t="shared" si="27"/>
        <v>0</v>
      </c>
      <c r="U66" s="46">
        <f t="shared" si="7"/>
        <v>0</v>
      </c>
      <c r="V66" s="85">
        <v>0</v>
      </c>
      <c r="W66" s="85">
        <v>0</v>
      </c>
      <c r="X66" s="47">
        <f t="shared" si="8"/>
        <v>9</v>
      </c>
      <c r="Y66" s="48">
        <f t="shared" si="9"/>
        <v>3.2</v>
      </c>
      <c r="Z66" s="49">
        <f t="shared" si="28"/>
        <v>0</v>
      </c>
      <c r="AA66" s="50">
        <f t="shared" si="11"/>
        <v>0</v>
      </c>
      <c r="AB66" s="70">
        <v>0</v>
      </c>
      <c r="AC66" s="70">
        <v>0</v>
      </c>
      <c r="AD66" s="70">
        <v>0</v>
      </c>
      <c r="AE66" s="49">
        <f t="shared" si="29"/>
        <v>0</v>
      </c>
      <c r="AF66" s="51">
        <f t="shared" si="13"/>
        <v>0</v>
      </c>
      <c r="AG66" s="70">
        <v>0</v>
      </c>
      <c r="AH66" s="70">
        <v>0</v>
      </c>
      <c r="AI66" s="70">
        <v>0</v>
      </c>
      <c r="AJ66" s="70">
        <v>0</v>
      </c>
      <c r="AK66" s="49">
        <f t="shared" si="30"/>
        <v>11.5</v>
      </c>
      <c r="AL66" s="51">
        <f t="shared" si="15"/>
        <v>4</v>
      </c>
      <c r="AM66" s="70">
        <v>12</v>
      </c>
      <c r="AN66" s="70">
        <v>11</v>
      </c>
      <c r="AO66" s="49">
        <f t="shared" si="31"/>
        <v>0</v>
      </c>
      <c r="AP66" s="50">
        <f t="shared" si="17"/>
        <v>0</v>
      </c>
      <c r="AQ66" s="70">
        <v>0</v>
      </c>
      <c r="AR66" s="70">
        <v>0</v>
      </c>
      <c r="AS66" s="70">
        <v>0</v>
      </c>
      <c r="AT66" s="52">
        <f t="shared" si="18"/>
        <v>4</v>
      </c>
      <c r="AU66" s="48">
        <f t="shared" si="19"/>
        <v>1.54</v>
      </c>
      <c r="AV66" s="44">
        <f t="shared" si="20"/>
        <v>13</v>
      </c>
      <c r="AW66" s="85">
        <f t="shared" si="21"/>
        <v>2.3699999999999997</v>
      </c>
      <c r="AX66" s="84" t="s">
        <v>532</v>
      </c>
      <c r="AY66" s="8" t="str">
        <f t="shared" si="23"/>
        <v>Rattrapage</v>
      </c>
    </row>
    <row r="67" spans="1:51" ht="19.5" customHeight="1">
      <c r="A67" s="26">
        <v>47</v>
      </c>
      <c r="B67" s="69" t="s">
        <v>51</v>
      </c>
      <c r="C67" s="69" t="s">
        <v>52</v>
      </c>
      <c r="D67" s="69" t="s">
        <v>53</v>
      </c>
      <c r="E67" s="42">
        <f t="shared" si="24"/>
        <v>0</v>
      </c>
      <c r="F67" s="43">
        <f t="shared" si="1"/>
        <v>0</v>
      </c>
      <c r="G67" s="85">
        <v>0</v>
      </c>
      <c r="H67" s="85">
        <v>0</v>
      </c>
      <c r="I67" s="85">
        <v>0</v>
      </c>
      <c r="J67" s="42">
        <f t="shared" si="25"/>
        <v>4.545454545454546</v>
      </c>
      <c r="K67" s="45">
        <f t="shared" si="3"/>
        <v>5</v>
      </c>
      <c r="L67" s="85">
        <v>10</v>
      </c>
      <c r="M67" s="85">
        <v>0</v>
      </c>
      <c r="N67" s="85">
        <v>0</v>
      </c>
      <c r="O67" s="85">
        <v>10</v>
      </c>
      <c r="P67" s="42">
        <f t="shared" si="26"/>
        <v>12</v>
      </c>
      <c r="Q67" s="46">
        <f t="shared" si="5"/>
        <v>5</v>
      </c>
      <c r="R67" s="85">
        <v>11</v>
      </c>
      <c r="S67" s="85">
        <v>13.5</v>
      </c>
      <c r="T67" s="42">
        <f t="shared" si="27"/>
        <v>0</v>
      </c>
      <c r="U67" s="46">
        <f t="shared" si="7"/>
        <v>0</v>
      </c>
      <c r="V67" s="85">
        <v>0</v>
      </c>
      <c r="W67" s="85">
        <v>0</v>
      </c>
      <c r="X67" s="47">
        <f t="shared" si="8"/>
        <v>10</v>
      </c>
      <c r="Y67" s="48">
        <f t="shared" si="9"/>
        <v>3.67</v>
      </c>
      <c r="Z67" s="49">
        <f t="shared" si="28"/>
        <v>0</v>
      </c>
      <c r="AA67" s="50">
        <f t="shared" si="11"/>
        <v>0</v>
      </c>
      <c r="AB67" s="70">
        <v>0</v>
      </c>
      <c r="AC67" s="70">
        <v>0</v>
      </c>
      <c r="AD67" s="70">
        <v>0</v>
      </c>
      <c r="AE67" s="49">
        <f t="shared" si="29"/>
        <v>7</v>
      </c>
      <c r="AF67" s="51">
        <f t="shared" si="13"/>
        <v>7</v>
      </c>
      <c r="AG67" s="70">
        <v>10</v>
      </c>
      <c r="AH67" s="70">
        <v>0</v>
      </c>
      <c r="AI67" s="70">
        <v>10</v>
      </c>
      <c r="AJ67" s="70">
        <v>10</v>
      </c>
      <c r="AK67" s="49">
        <f t="shared" si="30"/>
        <v>12.25</v>
      </c>
      <c r="AL67" s="51">
        <f t="shared" si="15"/>
        <v>4</v>
      </c>
      <c r="AM67" s="70">
        <v>13</v>
      </c>
      <c r="AN67" s="70">
        <v>11.5</v>
      </c>
      <c r="AO67" s="49">
        <f t="shared" si="31"/>
        <v>0</v>
      </c>
      <c r="AP67" s="50">
        <f t="shared" si="17"/>
        <v>0</v>
      </c>
      <c r="AQ67" s="70">
        <v>0</v>
      </c>
      <c r="AR67" s="70">
        <v>0</v>
      </c>
      <c r="AS67" s="70">
        <v>0</v>
      </c>
      <c r="AT67" s="52">
        <f t="shared" si="18"/>
        <v>11</v>
      </c>
      <c r="AU67" s="48">
        <f t="shared" si="19"/>
        <v>3.9699999999999998</v>
      </c>
      <c r="AV67" s="44">
        <f t="shared" si="20"/>
        <v>21</v>
      </c>
      <c r="AW67" s="85">
        <f t="shared" si="21"/>
        <v>3.82</v>
      </c>
      <c r="AX67" s="84" t="s">
        <v>532</v>
      </c>
      <c r="AY67" s="8" t="str">
        <f t="shared" si="23"/>
        <v>Rattrapage</v>
      </c>
    </row>
    <row r="68" spans="1:51" ht="19.5" customHeight="1">
      <c r="A68" s="26">
        <v>48</v>
      </c>
      <c r="B68" s="69" t="s">
        <v>54</v>
      </c>
      <c r="C68" s="69" t="s">
        <v>55</v>
      </c>
      <c r="D68" s="69" t="s">
        <v>56</v>
      </c>
      <c r="E68" s="42">
        <f t="shared" si="24"/>
        <v>10.887</v>
      </c>
      <c r="F68" s="43">
        <f t="shared" si="1"/>
        <v>10</v>
      </c>
      <c r="G68" s="85">
        <v>12</v>
      </c>
      <c r="H68" s="85">
        <v>10.29</v>
      </c>
      <c r="I68" s="85">
        <v>10</v>
      </c>
      <c r="J68" s="42">
        <f t="shared" si="25"/>
        <v>10.181818181818182</v>
      </c>
      <c r="K68" s="45">
        <f t="shared" si="3"/>
        <v>11</v>
      </c>
      <c r="L68" s="85">
        <v>4</v>
      </c>
      <c r="M68" s="85">
        <v>13.5</v>
      </c>
      <c r="N68" s="85">
        <v>13</v>
      </c>
      <c r="O68" s="85">
        <v>10</v>
      </c>
      <c r="P68" s="42">
        <f t="shared" si="26"/>
        <v>13.2</v>
      </c>
      <c r="Q68" s="46">
        <f t="shared" si="5"/>
        <v>5</v>
      </c>
      <c r="R68" s="85">
        <v>13</v>
      </c>
      <c r="S68" s="85">
        <v>13.5</v>
      </c>
      <c r="T68" s="42">
        <f t="shared" si="27"/>
        <v>11.5</v>
      </c>
      <c r="U68" s="46">
        <f t="shared" si="7"/>
        <v>4</v>
      </c>
      <c r="V68" s="85">
        <v>10</v>
      </c>
      <c r="W68" s="85">
        <v>13</v>
      </c>
      <c r="X68" s="47">
        <f t="shared" si="8"/>
        <v>30</v>
      </c>
      <c r="Y68" s="48">
        <f t="shared" si="9"/>
        <v>11.1</v>
      </c>
      <c r="Z68" s="49">
        <f t="shared" si="28"/>
        <v>10.639999999999999</v>
      </c>
      <c r="AA68" s="50">
        <f t="shared" si="11"/>
        <v>9</v>
      </c>
      <c r="AB68" s="70">
        <v>10.5</v>
      </c>
      <c r="AC68" s="70">
        <v>10.75</v>
      </c>
      <c r="AD68" s="70">
        <v>10.67</v>
      </c>
      <c r="AE68" s="49">
        <f t="shared" si="29"/>
        <v>11.4</v>
      </c>
      <c r="AF68" s="51">
        <f t="shared" si="13"/>
        <v>10</v>
      </c>
      <c r="AG68" s="70">
        <v>12</v>
      </c>
      <c r="AH68" s="70">
        <v>12</v>
      </c>
      <c r="AI68" s="70">
        <v>11</v>
      </c>
      <c r="AJ68" s="70">
        <v>10</v>
      </c>
      <c r="AK68" s="49">
        <f t="shared" si="30"/>
        <v>13.25</v>
      </c>
      <c r="AL68" s="51">
        <f t="shared" si="15"/>
        <v>4</v>
      </c>
      <c r="AM68" s="70">
        <v>13</v>
      </c>
      <c r="AN68" s="70">
        <v>13.5</v>
      </c>
      <c r="AO68" s="49">
        <f t="shared" si="31"/>
        <v>8.857142857142858</v>
      </c>
      <c r="AP68" s="50">
        <f t="shared" si="17"/>
        <v>5</v>
      </c>
      <c r="AQ68" s="70">
        <v>0</v>
      </c>
      <c r="AR68" s="70">
        <v>10</v>
      </c>
      <c r="AS68" s="70">
        <v>14</v>
      </c>
      <c r="AT68" s="52">
        <f t="shared" si="18"/>
        <v>30</v>
      </c>
      <c r="AU68" s="48">
        <f t="shared" si="19"/>
        <v>10.83</v>
      </c>
      <c r="AV68" s="44">
        <f t="shared" si="20"/>
        <v>60</v>
      </c>
      <c r="AW68" s="85">
        <f t="shared" si="21"/>
        <v>10.97</v>
      </c>
      <c r="AX68" s="44" t="str">
        <f t="shared" si="32"/>
        <v>Admis(e)</v>
      </c>
      <c r="AY68" s="8" t="str">
        <f t="shared" si="23"/>
        <v>Admis</v>
      </c>
    </row>
    <row r="69" spans="1:51" ht="19.5" customHeight="1">
      <c r="A69" s="26">
        <v>49</v>
      </c>
      <c r="B69" s="69" t="s">
        <v>250</v>
      </c>
      <c r="C69" s="69" t="s">
        <v>251</v>
      </c>
      <c r="D69" s="69" t="s">
        <v>252</v>
      </c>
      <c r="E69" s="42">
        <f t="shared" si="24"/>
        <v>8.751</v>
      </c>
      <c r="F69" s="43">
        <f t="shared" si="1"/>
        <v>0</v>
      </c>
      <c r="G69" s="85">
        <v>9</v>
      </c>
      <c r="H69" s="85">
        <v>7.67</v>
      </c>
      <c r="I69" s="85">
        <v>9.5</v>
      </c>
      <c r="J69" s="42">
        <f t="shared" si="25"/>
        <v>10</v>
      </c>
      <c r="K69" s="45">
        <f t="shared" si="3"/>
        <v>11</v>
      </c>
      <c r="L69" s="85">
        <v>10</v>
      </c>
      <c r="M69" s="85">
        <v>10</v>
      </c>
      <c r="N69" s="85">
        <v>8</v>
      </c>
      <c r="O69" s="85">
        <v>12</v>
      </c>
      <c r="P69" s="42">
        <f t="shared" si="26"/>
        <v>9.9</v>
      </c>
      <c r="Q69" s="46">
        <f t="shared" si="5"/>
        <v>3</v>
      </c>
      <c r="R69" s="85">
        <v>10.5</v>
      </c>
      <c r="S69" s="85">
        <v>9</v>
      </c>
      <c r="T69" s="42">
        <f t="shared" si="27"/>
        <v>11</v>
      </c>
      <c r="U69" s="46">
        <f t="shared" si="7"/>
        <v>4</v>
      </c>
      <c r="V69" s="85">
        <v>11</v>
      </c>
      <c r="W69" s="85">
        <v>11</v>
      </c>
      <c r="X69" s="47">
        <f t="shared" si="8"/>
        <v>18</v>
      </c>
      <c r="Y69" s="48">
        <f t="shared" si="9"/>
        <v>9.709999999999999</v>
      </c>
      <c r="Z69" s="49">
        <f t="shared" si="28"/>
        <v>12.833333333333334</v>
      </c>
      <c r="AA69" s="50">
        <f t="shared" si="11"/>
        <v>9</v>
      </c>
      <c r="AB69" s="70">
        <v>10.5</v>
      </c>
      <c r="AC69" s="70">
        <v>14.17</v>
      </c>
      <c r="AD69" s="70">
        <v>13.83</v>
      </c>
      <c r="AE69" s="49">
        <f t="shared" si="29"/>
        <v>8.35</v>
      </c>
      <c r="AF69" s="51">
        <f t="shared" si="13"/>
        <v>2</v>
      </c>
      <c r="AG69" s="70">
        <v>8.5</v>
      </c>
      <c r="AH69" s="70">
        <v>8</v>
      </c>
      <c r="AI69" s="70">
        <v>7</v>
      </c>
      <c r="AJ69" s="70">
        <v>10</v>
      </c>
      <c r="AK69" s="49">
        <f t="shared" si="30"/>
        <v>11</v>
      </c>
      <c r="AL69" s="51">
        <f t="shared" si="15"/>
        <v>4</v>
      </c>
      <c r="AM69" s="70">
        <v>11.5</v>
      </c>
      <c r="AN69" s="70">
        <v>10.5</v>
      </c>
      <c r="AO69" s="49">
        <f t="shared" si="31"/>
        <v>11.665714285714285</v>
      </c>
      <c r="AP69" s="50">
        <f t="shared" si="17"/>
        <v>7</v>
      </c>
      <c r="AQ69" s="70">
        <v>9.33</v>
      </c>
      <c r="AR69" s="70">
        <v>12</v>
      </c>
      <c r="AS69" s="70">
        <v>13</v>
      </c>
      <c r="AT69" s="52">
        <f t="shared" si="18"/>
        <v>30</v>
      </c>
      <c r="AU69" s="48">
        <f t="shared" si="19"/>
        <v>10.83</v>
      </c>
      <c r="AV69" s="44">
        <f t="shared" si="20"/>
        <v>60</v>
      </c>
      <c r="AW69" s="85">
        <f t="shared" si="21"/>
        <v>10.27</v>
      </c>
      <c r="AX69" s="53" t="str">
        <f t="shared" si="32"/>
        <v>Admis(e)</v>
      </c>
      <c r="AY69" s="8" t="str">
        <f t="shared" si="23"/>
        <v>Admis</v>
      </c>
    </row>
    <row r="70" spans="1:51" ht="19.5" customHeight="1">
      <c r="A70" s="26">
        <v>50</v>
      </c>
      <c r="B70" s="69" t="s">
        <v>253</v>
      </c>
      <c r="C70" s="69" t="s">
        <v>254</v>
      </c>
      <c r="D70" s="69" t="s">
        <v>34</v>
      </c>
      <c r="E70" s="42">
        <f t="shared" si="24"/>
        <v>8.05</v>
      </c>
      <c r="F70" s="43">
        <f t="shared" si="1"/>
        <v>0</v>
      </c>
      <c r="G70" s="85">
        <v>8.5</v>
      </c>
      <c r="H70" s="85">
        <v>7</v>
      </c>
      <c r="I70" s="85">
        <v>8.5</v>
      </c>
      <c r="J70" s="42">
        <f t="shared" si="25"/>
        <v>8.181818181818182</v>
      </c>
      <c r="K70" s="45">
        <f t="shared" si="3"/>
        <v>4</v>
      </c>
      <c r="L70" s="85">
        <v>7</v>
      </c>
      <c r="M70" s="85">
        <v>10</v>
      </c>
      <c r="N70" s="85">
        <v>6</v>
      </c>
      <c r="O70" s="85">
        <v>8.5</v>
      </c>
      <c r="P70" s="42">
        <f t="shared" si="26"/>
        <v>10.2</v>
      </c>
      <c r="Q70" s="46">
        <f t="shared" si="5"/>
        <v>5</v>
      </c>
      <c r="R70" s="85">
        <v>12</v>
      </c>
      <c r="S70" s="85">
        <v>7.5</v>
      </c>
      <c r="T70" s="42">
        <f t="shared" si="27"/>
        <v>6.75</v>
      </c>
      <c r="U70" s="46">
        <f t="shared" si="7"/>
        <v>0</v>
      </c>
      <c r="V70" s="85">
        <v>9.5</v>
      </c>
      <c r="W70" s="85">
        <v>4</v>
      </c>
      <c r="X70" s="47">
        <f t="shared" si="8"/>
        <v>9</v>
      </c>
      <c r="Y70" s="48">
        <f t="shared" si="9"/>
        <v>8.29</v>
      </c>
      <c r="Z70" s="49">
        <f t="shared" si="28"/>
        <v>12.833333333333334</v>
      </c>
      <c r="AA70" s="50">
        <f t="shared" si="11"/>
        <v>9</v>
      </c>
      <c r="AB70" s="70">
        <v>11</v>
      </c>
      <c r="AC70" s="70">
        <v>12.67</v>
      </c>
      <c r="AD70" s="70">
        <v>14.83</v>
      </c>
      <c r="AE70" s="49">
        <f t="shared" si="29"/>
        <v>9.65</v>
      </c>
      <c r="AF70" s="51">
        <f t="shared" si="13"/>
        <v>7</v>
      </c>
      <c r="AG70" s="70">
        <v>6</v>
      </c>
      <c r="AH70" s="70">
        <v>10.5</v>
      </c>
      <c r="AI70" s="70">
        <v>11.5</v>
      </c>
      <c r="AJ70" s="70">
        <v>12</v>
      </c>
      <c r="AK70" s="49">
        <f t="shared" si="30"/>
        <v>11.5</v>
      </c>
      <c r="AL70" s="51">
        <f t="shared" si="15"/>
        <v>4</v>
      </c>
      <c r="AM70" s="70">
        <v>10</v>
      </c>
      <c r="AN70" s="70">
        <v>13</v>
      </c>
      <c r="AO70" s="49">
        <f t="shared" si="31"/>
        <v>11</v>
      </c>
      <c r="AP70" s="50">
        <f t="shared" si="17"/>
        <v>7</v>
      </c>
      <c r="AQ70" s="70">
        <v>7.5</v>
      </c>
      <c r="AR70" s="70">
        <v>10</v>
      </c>
      <c r="AS70" s="70">
        <v>14</v>
      </c>
      <c r="AT70" s="52">
        <f t="shared" si="18"/>
        <v>30</v>
      </c>
      <c r="AU70" s="48">
        <f t="shared" si="19"/>
        <v>11.17</v>
      </c>
      <c r="AV70" s="44">
        <f t="shared" si="20"/>
        <v>39</v>
      </c>
      <c r="AW70" s="85">
        <f t="shared" si="21"/>
        <v>9.73</v>
      </c>
      <c r="AX70" s="53" t="str">
        <f t="shared" si="32"/>
        <v>Rattrapage</v>
      </c>
      <c r="AY70" s="8" t="str">
        <f t="shared" si="23"/>
        <v>Rattrapage</v>
      </c>
    </row>
    <row r="71" spans="1:51" ht="19.5" customHeight="1">
      <c r="A71" s="26">
        <v>51</v>
      </c>
      <c r="B71" s="69" t="s">
        <v>255</v>
      </c>
      <c r="C71" s="69" t="s">
        <v>256</v>
      </c>
      <c r="D71" s="69" t="s">
        <v>257</v>
      </c>
      <c r="E71" s="42">
        <f t="shared" si="24"/>
        <v>7.4</v>
      </c>
      <c r="F71" s="43">
        <f t="shared" si="1"/>
        <v>0</v>
      </c>
      <c r="G71" s="85">
        <v>8</v>
      </c>
      <c r="H71" s="85">
        <v>7.83</v>
      </c>
      <c r="I71" s="85">
        <v>6.17</v>
      </c>
      <c r="J71" s="42">
        <f t="shared" si="25"/>
        <v>6.181818181818182</v>
      </c>
      <c r="K71" s="45">
        <f t="shared" si="3"/>
        <v>0</v>
      </c>
      <c r="L71" s="85">
        <v>8</v>
      </c>
      <c r="M71" s="85">
        <v>7</v>
      </c>
      <c r="N71" s="85">
        <v>8</v>
      </c>
      <c r="O71" s="85">
        <v>0</v>
      </c>
      <c r="P71" s="42">
        <f t="shared" si="26"/>
        <v>6.2</v>
      </c>
      <c r="Q71" s="46">
        <f t="shared" si="5"/>
        <v>0</v>
      </c>
      <c r="R71" s="85">
        <v>5</v>
      </c>
      <c r="S71" s="85">
        <v>8</v>
      </c>
      <c r="T71" s="42">
        <f t="shared" si="27"/>
        <v>9</v>
      </c>
      <c r="U71" s="46">
        <f t="shared" si="7"/>
        <v>2</v>
      </c>
      <c r="V71" s="85">
        <v>8</v>
      </c>
      <c r="W71" s="85">
        <v>10</v>
      </c>
      <c r="X71" s="47">
        <f t="shared" si="8"/>
        <v>2</v>
      </c>
      <c r="Y71" s="48">
        <f aca="true" t="shared" si="33" ref="Y71:Y107">ROUNDUP(((E71*10)+(J71*11)+(P71*5)+(T71*4))/30,2)</f>
        <v>6.97</v>
      </c>
      <c r="Z71" s="49">
        <f t="shared" si="28"/>
        <v>9.386666666666667</v>
      </c>
      <c r="AA71" s="50">
        <f t="shared" si="11"/>
        <v>3</v>
      </c>
      <c r="AB71" s="70">
        <v>13</v>
      </c>
      <c r="AC71" s="70">
        <v>7.83</v>
      </c>
      <c r="AD71" s="70">
        <v>7.33</v>
      </c>
      <c r="AE71" s="49">
        <f t="shared" si="29"/>
        <v>7.1</v>
      </c>
      <c r="AF71" s="51">
        <f t="shared" si="13"/>
        <v>0</v>
      </c>
      <c r="AG71" s="70">
        <v>6</v>
      </c>
      <c r="AH71" s="70">
        <v>6</v>
      </c>
      <c r="AI71" s="70">
        <v>8.5</v>
      </c>
      <c r="AJ71" s="70">
        <v>9</v>
      </c>
      <c r="AK71" s="49">
        <f t="shared" si="30"/>
        <v>7</v>
      </c>
      <c r="AL71" s="51">
        <f t="shared" si="15"/>
        <v>0</v>
      </c>
      <c r="AM71" s="70">
        <v>8</v>
      </c>
      <c r="AN71" s="70">
        <v>6</v>
      </c>
      <c r="AO71" s="49">
        <f t="shared" si="31"/>
        <v>12.620000000000001</v>
      </c>
      <c r="AP71" s="50">
        <f t="shared" si="17"/>
        <v>7</v>
      </c>
      <c r="AQ71" s="70">
        <v>11.17</v>
      </c>
      <c r="AR71" s="70">
        <v>12</v>
      </c>
      <c r="AS71" s="70">
        <v>14</v>
      </c>
      <c r="AT71" s="52">
        <f t="shared" si="18"/>
        <v>10</v>
      </c>
      <c r="AU71" s="48">
        <f t="shared" si="19"/>
        <v>9.07</v>
      </c>
      <c r="AV71" s="44">
        <f aca="true" t="shared" si="34" ref="AV71:AV107">IF(AW71&gt;=10,60,SUM(X71+AT71))</f>
        <v>12</v>
      </c>
      <c r="AW71" s="85">
        <f>ROUNDUP(((E71*10)+(J71*11)+(P71*5)+(T71*4)+(Z71*9)+(AE71*10)+(AK71*4)+(AO71*7))/60,2)</f>
        <v>8.02</v>
      </c>
      <c r="AX71" s="53" t="str">
        <f t="shared" si="32"/>
        <v>Rattrapage</v>
      </c>
      <c r="AY71" s="8" t="str">
        <f aca="true" t="shared" si="35" ref="AY71:AY107">IF(AV71=0,"Abandon",IF(AV71=60,"Admis","Rattrapage"))</f>
        <v>Rattrapage</v>
      </c>
    </row>
    <row r="72" spans="1:51" ht="19.5" customHeight="1">
      <c r="A72" s="26">
        <v>52</v>
      </c>
      <c r="B72" s="69" t="s">
        <v>258</v>
      </c>
      <c r="C72" s="69" t="s">
        <v>259</v>
      </c>
      <c r="D72" s="69" t="s">
        <v>45</v>
      </c>
      <c r="E72" s="42">
        <f t="shared" si="24"/>
        <v>6.6</v>
      </c>
      <c r="F72" s="43">
        <f t="shared" si="1"/>
        <v>0</v>
      </c>
      <c r="G72" s="85">
        <v>6</v>
      </c>
      <c r="H72" s="85">
        <v>7.33</v>
      </c>
      <c r="I72" s="85">
        <v>6.67</v>
      </c>
      <c r="J72" s="42">
        <f t="shared" si="25"/>
        <v>4.2272727272727275</v>
      </c>
      <c r="K72" s="45">
        <f t="shared" si="3"/>
        <v>0</v>
      </c>
      <c r="L72" s="85">
        <v>5.5</v>
      </c>
      <c r="M72" s="85">
        <v>2</v>
      </c>
      <c r="N72" s="85">
        <v>6</v>
      </c>
      <c r="O72" s="85">
        <v>5</v>
      </c>
      <c r="P72" s="42">
        <f t="shared" si="26"/>
        <v>7.2</v>
      </c>
      <c r="Q72" s="46">
        <f t="shared" si="5"/>
        <v>0</v>
      </c>
      <c r="R72" s="85">
        <v>7</v>
      </c>
      <c r="S72" s="85">
        <v>7.5</v>
      </c>
      <c r="T72" s="42">
        <f t="shared" si="27"/>
        <v>8.5</v>
      </c>
      <c r="U72" s="46">
        <f t="shared" si="7"/>
        <v>0</v>
      </c>
      <c r="V72" s="85">
        <v>8</v>
      </c>
      <c r="W72" s="85">
        <v>9</v>
      </c>
      <c r="X72" s="47">
        <f t="shared" si="8"/>
        <v>0</v>
      </c>
      <c r="Y72" s="48">
        <f t="shared" si="33"/>
        <v>6.09</v>
      </c>
      <c r="Z72" s="49">
        <f t="shared" si="28"/>
        <v>8.110000000000001</v>
      </c>
      <c r="AA72" s="50">
        <f t="shared" si="11"/>
        <v>0</v>
      </c>
      <c r="AB72" s="70">
        <v>8</v>
      </c>
      <c r="AC72" s="70">
        <v>6.83</v>
      </c>
      <c r="AD72" s="70">
        <v>9.5</v>
      </c>
      <c r="AE72" s="49">
        <f t="shared" si="29"/>
        <v>7.45</v>
      </c>
      <c r="AF72" s="51">
        <f t="shared" si="13"/>
        <v>0</v>
      </c>
      <c r="AG72" s="70">
        <v>6</v>
      </c>
      <c r="AH72" s="70">
        <v>8.5</v>
      </c>
      <c r="AI72" s="70">
        <v>8.5</v>
      </c>
      <c r="AJ72" s="70">
        <v>7</v>
      </c>
      <c r="AK72" s="49">
        <f t="shared" si="30"/>
        <v>6.75</v>
      </c>
      <c r="AL72" s="51">
        <f t="shared" si="15"/>
        <v>0</v>
      </c>
      <c r="AM72" s="70">
        <v>7.5</v>
      </c>
      <c r="AN72" s="70">
        <v>6</v>
      </c>
      <c r="AO72" s="49">
        <f t="shared" si="31"/>
        <v>10.334285714285715</v>
      </c>
      <c r="AP72" s="50">
        <f t="shared" si="17"/>
        <v>7</v>
      </c>
      <c r="AQ72" s="70">
        <v>8.17</v>
      </c>
      <c r="AR72" s="70">
        <v>7</v>
      </c>
      <c r="AS72" s="70">
        <v>14</v>
      </c>
      <c r="AT72" s="52">
        <f t="shared" si="18"/>
        <v>7</v>
      </c>
      <c r="AU72" s="48">
        <f t="shared" si="19"/>
        <v>8.23</v>
      </c>
      <c r="AV72" s="44">
        <f t="shared" si="34"/>
        <v>7</v>
      </c>
      <c r="AW72" s="85">
        <f aca="true" t="shared" si="36" ref="AW72:AW107">ROUNDUP(((E72*10)+(J72*11)+(P72*5)+(T72*4)+(Z72*9)+(AE72*10)+(AK72*4)+(AO72*7))/60,2)</f>
        <v>7.16</v>
      </c>
      <c r="AX72" s="53" t="str">
        <f t="shared" si="32"/>
        <v>Rattrapage</v>
      </c>
      <c r="AY72" s="8" t="str">
        <f t="shared" si="35"/>
        <v>Rattrapage</v>
      </c>
    </row>
    <row r="73" spans="1:51" ht="19.5" customHeight="1">
      <c r="A73" s="26">
        <v>53</v>
      </c>
      <c r="B73" s="69" t="s">
        <v>260</v>
      </c>
      <c r="C73" s="69" t="s">
        <v>261</v>
      </c>
      <c r="D73" s="69" t="s">
        <v>262</v>
      </c>
      <c r="E73" s="42">
        <f t="shared" si="24"/>
        <v>7.248</v>
      </c>
      <c r="F73" s="43">
        <f t="shared" si="1"/>
        <v>0</v>
      </c>
      <c r="G73" s="85">
        <v>9</v>
      </c>
      <c r="H73" s="85">
        <v>4.83</v>
      </c>
      <c r="I73" s="85">
        <v>7.33</v>
      </c>
      <c r="J73" s="42">
        <f t="shared" si="25"/>
        <v>7.454545454545454</v>
      </c>
      <c r="K73" s="45">
        <f t="shared" si="3"/>
        <v>0</v>
      </c>
      <c r="L73" s="85">
        <v>9</v>
      </c>
      <c r="M73" s="85">
        <v>8.5</v>
      </c>
      <c r="N73" s="85">
        <v>5</v>
      </c>
      <c r="O73" s="85">
        <v>5.5</v>
      </c>
      <c r="P73" s="42">
        <f t="shared" si="26"/>
        <v>6.5</v>
      </c>
      <c r="Q73" s="46">
        <f t="shared" si="5"/>
        <v>0</v>
      </c>
      <c r="R73" s="85">
        <v>5.5</v>
      </c>
      <c r="S73" s="85">
        <v>8</v>
      </c>
      <c r="T73" s="42">
        <f t="shared" si="27"/>
        <v>5.5</v>
      </c>
      <c r="U73" s="46">
        <f t="shared" si="7"/>
        <v>0</v>
      </c>
      <c r="V73" s="85">
        <v>7</v>
      </c>
      <c r="W73" s="85">
        <v>4</v>
      </c>
      <c r="X73" s="47">
        <f t="shared" si="8"/>
        <v>0</v>
      </c>
      <c r="Y73" s="48">
        <f t="shared" si="33"/>
        <v>6.97</v>
      </c>
      <c r="Z73" s="49">
        <f t="shared" si="28"/>
        <v>9.389999999999999</v>
      </c>
      <c r="AA73" s="50">
        <f t="shared" si="11"/>
        <v>3</v>
      </c>
      <c r="AB73" s="70">
        <v>10.5</v>
      </c>
      <c r="AC73" s="70">
        <v>8.5</v>
      </c>
      <c r="AD73" s="70">
        <v>9.17</v>
      </c>
      <c r="AE73" s="49">
        <f t="shared" si="29"/>
        <v>8.3</v>
      </c>
      <c r="AF73" s="51">
        <f t="shared" si="13"/>
        <v>5</v>
      </c>
      <c r="AG73" s="70">
        <v>10</v>
      </c>
      <c r="AH73" s="70">
        <v>5</v>
      </c>
      <c r="AI73" s="70">
        <v>11</v>
      </c>
      <c r="AJ73" s="70">
        <v>8</v>
      </c>
      <c r="AK73" s="49">
        <f t="shared" si="30"/>
        <v>10</v>
      </c>
      <c r="AL73" s="51">
        <f t="shared" si="15"/>
        <v>4</v>
      </c>
      <c r="AM73" s="70">
        <v>10</v>
      </c>
      <c r="AN73" s="70">
        <v>10</v>
      </c>
      <c r="AO73" s="49">
        <f t="shared" si="31"/>
        <v>12.285714285714286</v>
      </c>
      <c r="AP73" s="50">
        <f t="shared" si="17"/>
        <v>7</v>
      </c>
      <c r="AQ73" s="70">
        <v>10.5</v>
      </c>
      <c r="AR73" s="70">
        <v>13</v>
      </c>
      <c r="AS73" s="70">
        <v>13</v>
      </c>
      <c r="AT73" s="52">
        <f t="shared" si="18"/>
        <v>19</v>
      </c>
      <c r="AU73" s="48">
        <f t="shared" si="19"/>
        <v>9.79</v>
      </c>
      <c r="AV73" s="44">
        <f t="shared" si="34"/>
        <v>19</v>
      </c>
      <c r="AW73" s="85">
        <f t="shared" si="36"/>
        <v>8.379999999999999</v>
      </c>
      <c r="AX73" s="53" t="str">
        <f t="shared" si="32"/>
        <v>Rattrapage</v>
      </c>
      <c r="AY73" s="8" t="str">
        <f t="shared" si="35"/>
        <v>Rattrapage</v>
      </c>
    </row>
    <row r="74" spans="1:51" ht="19.5" customHeight="1">
      <c r="A74" s="26">
        <v>54</v>
      </c>
      <c r="B74" s="69" t="s">
        <v>263</v>
      </c>
      <c r="C74" s="69" t="s">
        <v>264</v>
      </c>
      <c r="D74" s="69" t="s">
        <v>265</v>
      </c>
      <c r="E74" s="42">
        <f t="shared" si="24"/>
        <v>10.751999999999999</v>
      </c>
      <c r="F74" s="43">
        <f t="shared" si="1"/>
        <v>10</v>
      </c>
      <c r="G74" s="85">
        <v>12</v>
      </c>
      <c r="H74" s="85">
        <v>9.67</v>
      </c>
      <c r="I74" s="85">
        <v>10.17</v>
      </c>
      <c r="J74" s="42">
        <f t="shared" si="25"/>
        <v>9.909090909090908</v>
      </c>
      <c r="K74" s="45">
        <f t="shared" si="3"/>
        <v>7</v>
      </c>
      <c r="L74" s="85">
        <v>10</v>
      </c>
      <c r="M74" s="85">
        <v>6</v>
      </c>
      <c r="N74" s="85">
        <v>13</v>
      </c>
      <c r="O74" s="85">
        <v>14.5</v>
      </c>
      <c r="P74" s="42">
        <f t="shared" si="26"/>
        <v>10.8</v>
      </c>
      <c r="Q74" s="46">
        <f t="shared" si="5"/>
        <v>5</v>
      </c>
      <c r="R74" s="85">
        <v>12</v>
      </c>
      <c r="S74" s="85">
        <v>9</v>
      </c>
      <c r="T74" s="42">
        <f t="shared" si="27"/>
        <v>11.915</v>
      </c>
      <c r="U74" s="46">
        <f t="shared" si="7"/>
        <v>4</v>
      </c>
      <c r="V74" s="85">
        <v>12.83</v>
      </c>
      <c r="W74" s="85">
        <v>11</v>
      </c>
      <c r="X74" s="47">
        <f t="shared" si="8"/>
        <v>30</v>
      </c>
      <c r="Y74" s="48">
        <f t="shared" si="33"/>
        <v>10.61</v>
      </c>
      <c r="Z74" s="49">
        <f t="shared" si="28"/>
        <v>11.053333333333335</v>
      </c>
      <c r="AA74" s="50">
        <f t="shared" si="11"/>
        <v>9</v>
      </c>
      <c r="AB74" s="70">
        <v>12</v>
      </c>
      <c r="AC74" s="70">
        <v>10.83</v>
      </c>
      <c r="AD74" s="70">
        <v>10.33</v>
      </c>
      <c r="AE74" s="49">
        <f t="shared" si="29"/>
        <v>10.2</v>
      </c>
      <c r="AF74" s="51">
        <f t="shared" si="13"/>
        <v>10</v>
      </c>
      <c r="AG74" s="70">
        <v>10</v>
      </c>
      <c r="AH74" s="70">
        <v>6</v>
      </c>
      <c r="AI74" s="70">
        <v>16</v>
      </c>
      <c r="AJ74" s="70">
        <v>11</v>
      </c>
      <c r="AK74" s="49">
        <f t="shared" si="30"/>
        <v>11.5</v>
      </c>
      <c r="AL74" s="51">
        <f t="shared" si="15"/>
        <v>4</v>
      </c>
      <c r="AM74" s="70">
        <v>12</v>
      </c>
      <c r="AN74" s="70">
        <v>11</v>
      </c>
      <c r="AO74" s="49">
        <f t="shared" si="31"/>
        <v>13.620000000000001</v>
      </c>
      <c r="AP74" s="50">
        <f t="shared" si="17"/>
        <v>7</v>
      </c>
      <c r="AQ74" s="70">
        <v>14.67</v>
      </c>
      <c r="AR74" s="70">
        <v>12</v>
      </c>
      <c r="AS74" s="70">
        <v>14</v>
      </c>
      <c r="AT74" s="52">
        <f t="shared" si="18"/>
        <v>30</v>
      </c>
      <c r="AU74" s="48">
        <f t="shared" si="19"/>
        <v>11.43</v>
      </c>
      <c r="AV74" s="44">
        <f t="shared" si="34"/>
        <v>60</v>
      </c>
      <c r="AW74" s="85">
        <f t="shared" si="36"/>
        <v>11.02</v>
      </c>
      <c r="AX74" s="44" t="str">
        <f t="shared" si="32"/>
        <v>Admis(e)</v>
      </c>
      <c r="AY74" s="8" t="str">
        <f t="shared" si="35"/>
        <v>Admis</v>
      </c>
    </row>
    <row r="75" spans="1:51" ht="19.5" customHeight="1">
      <c r="A75" s="26">
        <v>55</v>
      </c>
      <c r="B75" s="69" t="s">
        <v>266</v>
      </c>
      <c r="C75" s="69" t="s">
        <v>96</v>
      </c>
      <c r="D75" s="69" t="s">
        <v>57</v>
      </c>
      <c r="E75" s="42">
        <f t="shared" si="24"/>
        <v>10</v>
      </c>
      <c r="F75" s="43">
        <f t="shared" si="1"/>
        <v>10</v>
      </c>
      <c r="G75" s="85">
        <v>10</v>
      </c>
      <c r="H75" s="85">
        <v>8</v>
      </c>
      <c r="I75" s="85">
        <v>12</v>
      </c>
      <c r="J75" s="42">
        <f t="shared" si="25"/>
        <v>12</v>
      </c>
      <c r="K75" s="45">
        <f t="shared" si="3"/>
        <v>11</v>
      </c>
      <c r="L75" s="85">
        <v>10</v>
      </c>
      <c r="M75" s="85">
        <v>11.5</v>
      </c>
      <c r="N75" s="85">
        <v>14.5</v>
      </c>
      <c r="O75" s="85">
        <v>13.5</v>
      </c>
      <c r="P75" s="42">
        <f t="shared" si="26"/>
        <v>11.4</v>
      </c>
      <c r="Q75" s="46">
        <f t="shared" si="5"/>
        <v>5</v>
      </c>
      <c r="R75" s="85">
        <v>13</v>
      </c>
      <c r="S75" s="85">
        <v>9</v>
      </c>
      <c r="T75" s="42">
        <f t="shared" si="27"/>
        <v>9.665</v>
      </c>
      <c r="U75" s="46">
        <f t="shared" si="7"/>
        <v>2</v>
      </c>
      <c r="V75" s="85">
        <v>9.33</v>
      </c>
      <c r="W75" s="85">
        <v>10</v>
      </c>
      <c r="X75" s="47">
        <f t="shared" si="8"/>
        <v>30</v>
      </c>
      <c r="Y75" s="48">
        <f t="shared" si="33"/>
        <v>10.93</v>
      </c>
      <c r="Z75" s="49">
        <f t="shared" si="28"/>
        <v>14.166666666666666</v>
      </c>
      <c r="AA75" s="50">
        <f t="shared" si="11"/>
        <v>9</v>
      </c>
      <c r="AB75" s="70">
        <v>13</v>
      </c>
      <c r="AC75" s="70">
        <v>14.33</v>
      </c>
      <c r="AD75" s="70">
        <v>15.17</v>
      </c>
      <c r="AE75" s="49">
        <f t="shared" si="29"/>
        <v>11.7</v>
      </c>
      <c r="AF75" s="51">
        <f t="shared" si="13"/>
        <v>10</v>
      </c>
      <c r="AG75" s="70">
        <v>10.5</v>
      </c>
      <c r="AH75" s="70">
        <v>11.5</v>
      </c>
      <c r="AI75" s="70">
        <v>13.5</v>
      </c>
      <c r="AJ75" s="70">
        <v>12</v>
      </c>
      <c r="AK75" s="49">
        <f t="shared" si="30"/>
        <v>12.5</v>
      </c>
      <c r="AL75" s="51">
        <f t="shared" si="15"/>
        <v>4</v>
      </c>
      <c r="AM75" s="70">
        <v>12.5</v>
      </c>
      <c r="AN75" s="70">
        <v>12.5</v>
      </c>
      <c r="AO75" s="49">
        <f t="shared" si="31"/>
        <v>11.808571428571428</v>
      </c>
      <c r="AP75" s="50">
        <f t="shared" si="17"/>
        <v>7</v>
      </c>
      <c r="AQ75" s="70">
        <v>11.33</v>
      </c>
      <c r="AR75" s="70">
        <v>10.5</v>
      </c>
      <c r="AS75" s="70">
        <v>13</v>
      </c>
      <c r="AT75" s="52">
        <f t="shared" si="18"/>
        <v>30</v>
      </c>
      <c r="AU75" s="48">
        <f t="shared" si="19"/>
        <v>12.58</v>
      </c>
      <c r="AV75" s="44">
        <f t="shared" si="34"/>
        <v>60</v>
      </c>
      <c r="AW75" s="85">
        <f t="shared" si="36"/>
        <v>11.75</v>
      </c>
      <c r="AX75" s="44" t="str">
        <f t="shared" si="32"/>
        <v>Admis(e)</v>
      </c>
      <c r="AY75" s="8" t="str">
        <f t="shared" si="35"/>
        <v>Admis</v>
      </c>
    </row>
    <row r="76" spans="1:51" ht="19.5" customHeight="1">
      <c r="A76" s="26">
        <v>56</v>
      </c>
      <c r="B76" s="69" t="s">
        <v>267</v>
      </c>
      <c r="C76" s="69" t="s">
        <v>268</v>
      </c>
      <c r="D76" s="69" t="s">
        <v>252</v>
      </c>
      <c r="E76" s="42">
        <f t="shared" si="24"/>
        <v>8.050999999999998</v>
      </c>
      <c r="F76" s="43">
        <f t="shared" si="1"/>
        <v>0</v>
      </c>
      <c r="G76" s="85">
        <v>9.5</v>
      </c>
      <c r="H76" s="85">
        <v>6</v>
      </c>
      <c r="I76" s="85">
        <v>8.17</v>
      </c>
      <c r="J76" s="42">
        <f t="shared" si="25"/>
        <v>5.454545454545454</v>
      </c>
      <c r="K76" s="45">
        <f t="shared" si="3"/>
        <v>0</v>
      </c>
      <c r="L76" s="85">
        <v>6</v>
      </c>
      <c r="M76" s="85">
        <v>3</v>
      </c>
      <c r="N76" s="85">
        <v>7</v>
      </c>
      <c r="O76" s="85">
        <v>8</v>
      </c>
      <c r="P76" s="42">
        <f t="shared" si="26"/>
        <v>11</v>
      </c>
      <c r="Q76" s="46">
        <f t="shared" si="5"/>
        <v>5</v>
      </c>
      <c r="R76" s="85">
        <v>12</v>
      </c>
      <c r="S76" s="85">
        <v>9.5</v>
      </c>
      <c r="T76" s="42">
        <f t="shared" si="27"/>
        <v>7.915</v>
      </c>
      <c r="U76" s="46">
        <f t="shared" si="7"/>
        <v>2</v>
      </c>
      <c r="V76" s="85">
        <v>10.83</v>
      </c>
      <c r="W76" s="85">
        <v>5</v>
      </c>
      <c r="X76" s="47">
        <f t="shared" si="8"/>
        <v>7</v>
      </c>
      <c r="Y76" s="48">
        <f t="shared" si="33"/>
        <v>7.58</v>
      </c>
      <c r="Z76" s="49">
        <f t="shared" si="28"/>
        <v>12.443333333333335</v>
      </c>
      <c r="AA76" s="50">
        <f t="shared" si="11"/>
        <v>9</v>
      </c>
      <c r="AB76" s="70">
        <v>12</v>
      </c>
      <c r="AC76" s="70">
        <v>13</v>
      </c>
      <c r="AD76" s="70">
        <v>12.33</v>
      </c>
      <c r="AE76" s="49">
        <f t="shared" si="29"/>
        <v>9.75</v>
      </c>
      <c r="AF76" s="51">
        <f t="shared" si="13"/>
        <v>5</v>
      </c>
      <c r="AG76" s="70">
        <v>8</v>
      </c>
      <c r="AH76" s="70">
        <v>10.5</v>
      </c>
      <c r="AI76" s="70">
        <v>7</v>
      </c>
      <c r="AJ76" s="70">
        <v>14</v>
      </c>
      <c r="AK76" s="49">
        <f t="shared" si="30"/>
        <v>8.75</v>
      </c>
      <c r="AL76" s="51">
        <f t="shared" si="15"/>
        <v>2</v>
      </c>
      <c r="AM76" s="70">
        <v>11.5</v>
      </c>
      <c r="AN76" s="70">
        <v>6</v>
      </c>
      <c r="AO76" s="49">
        <f t="shared" si="31"/>
        <v>11.857142857142858</v>
      </c>
      <c r="AP76" s="50">
        <f t="shared" si="17"/>
        <v>7</v>
      </c>
      <c r="AQ76" s="70">
        <v>9.5</v>
      </c>
      <c r="AR76" s="70">
        <v>11</v>
      </c>
      <c r="AS76" s="70">
        <v>14</v>
      </c>
      <c r="AT76" s="52">
        <f t="shared" si="18"/>
        <v>30</v>
      </c>
      <c r="AU76" s="48">
        <f t="shared" si="19"/>
        <v>10.92</v>
      </c>
      <c r="AV76" s="44">
        <f t="shared" si="34"/>
        <v>37</v>
      </c>
      <c r="AW76" s="85">
        <f t="shared" si="36"/>
        <v>9.25</v>
      </c>
      <c r="AX76" s="53" t="str">
        <f t="shared" si="32"/>
        <v>Rattrapage</v>
      </c>
      <c r="AY76" s="8" t="str">
        <f t="shared" si="35"/>
        <v>Rattrapage</v>
      </c>
    </row>
    <row r="77" spans="1:51" ht="19.5" customHeight="1">
      <c r="A77" s="26">
        <v>57</v>
      </c>
      <c r="B77" s="69" t="s">
        <v>269</v>
      </c>
      <c r="C77" s="69" t="s">
        <v>270</v>
      </c>
      <c r="D77" s="69" t="s">
        <v>271</v>
      </c>
      <c r="E77" s="42">
        <f t="shared" si="24"/>
        <v>9.249</v>
      </c>
      <c r="F77" s="43">
        <f t="shared" si="1"/>
        <v>10</v>
      </c>
      <c r="G77" s="85">
        <v>12</v>
      </c>
      <c r="H77" s="85">
        <v>6.33</v>
      </c>
      <c r="I77" s="85">
        <v>8.5</v>
      </c>
      <c r="J77" s="42">
        <f t="shared" si="25"/>
        <v>9.818181818181818</v>
      </c>
      <c r="K77" s="45">
        <f t="shared" si="3"/>
        <v>4</v>
      </c>
      <c r="L77" s="85">
        <v>8</v>
      </c>
      <c r="M77" s="85">
        <v>11.5</v>
      </c>
      <c r="N77" s="85">
        <v>9.5</v>
      </c>
      <c r="O77" s="85">
        <v>9.5</v>
      </c>
      <c r="P77" s="42">
        <f t="shared" si="26"/>
        <v>7.2</v>
      </c>
      <c r="Q77" s="46">
        <f t="shared" si="5"/>
        <v>0</v>
      </c>
      <c r="R77" s="85">
        <v>6</v>
      </c>
      <c r="S77" s="85">
        <v>9</v>
      </c>
      <c r="T77" s="42">
        <f t="shared" si="27"/>
        <v>8.165</v>
      </c>
      <c r="U77" s="46">
        <f t="shared" si="7"/>
        <v>2</v>
      </c>
      <c r="V77" s="85">
        <v>10.33</v>
      </c>
      <c r="W77" s="85">
        <v>6</v>
      </c>
      <c r="X77" s="47">
        <f t="shared" si="8"/>
        <v>16</v>
      </c>
      <c r="Y77" s="48">
        <f t="shared" si="33"/>
        <v>8.98</v>
      </c>
      <c r="Z77" s="49">
        <f t="shared" si="28"/>
        <v>12.556666666666665</v>
      </c>
      <c r="AA77" s="50">
        <f t="shared" si="11"/>
        <v>9</v>
      </c>
      <c r="AB77" s="70">
        <v>14</v>
      </c>
      <c r="AC77" s="70">
        <v>13</v>
      </c>
      <c r="AD77" s="70">
        <v>10.67</v>
      </c>
      <c r="AE77" s="49">
        <f t="shared" si="29"/>
        <v>7.3</v>
      </c>
      <c r="AF77" s="51">
        <f t="shared" si="13"/>
        <v>5</v>
      </c>
      <c r="AG77" s="70">
        <v>0</v>
      </c>
      <c r="AH77" s="70">
        <v>11</v>
      </c>
      <c r="AI77" s="70">
        <v>11</v>
      </c>
      <c r="AJ77" s="70">
        <v>9</v>
      </c>
      <c r="AK77" s="49">
        <f t="shared" si="30"/>
        <v>10</v>
      </c>
      <c r="AL77" s="51">
        <f t="shared" si="15"/>
        <v>4</v>
      </c>
      <c r="AM77" s="70">
        <v>11</v>
      </c>
      <c r="AN77" s="70">
        <v>9</v>
      </c>
      <c r="AO77" s="49">
        <f t="shared" si="31"/>
        <v>10.094285714285714</v>
      </c>
      <c r="AP77" s="50">
        <f t="shared" si="17"/>
        <v>7</v>
      </c>
      <c r="AQ77" s="70">
        <v>10.83</v>
      </c>
      <c r="AR77" s="70">
        <v>5</v>
      </c>
      <c r="AS77" s="70">
        <v>13</v>
      </c>
      <c r="AT77" s="52">
        <f t="shared" si="18"/>
        <v>25</v>
      </c>
      <c r="AU77" s="48">
        <f t="shared" si="19"/>
        <v>9.89</v>
      </c>
      <c r="AV77" s="44">
        <f t="shared" si="34"/>
        <v>41</v>
      </c>
      <c r="AW77" s="85">
        <f t="shared" si="36"/>
        <v>9.44</v>
      </c>
      <c r="AX77" s="53" t="str">
        <f t="shared" si="32"/>
        <v>Rattrapage</v>
      </c>
      <c r="AY77" s="8" t="str">
        <f t="shared" si="35"/>
        <v>Rattrapage</v>
      </c>
    </row>
    <row r="78" spans="1:51" ht="19.5" customHeight="1">
      <c r="A78" s="26">
        <v>58</v>
      </c>
      <c r="B78" s="69" t="s">
        <v>272</v>
      </c>
      <c r="C78" s="69" t="s">
        <v>273</v>
      </c>
      <c r="D78" s="69" t="s">
        <v>274</v>
      </c>
      <c r="E78" s="42">
        <f t="shared" si="24"/>
        <v>8.75</v>
      </c>
      <c r="F78" s="43">
        <f t="shared" si="1"/>
        <v>0</v>
      </c>
      <c r="G78" s="85">
        <v>9.5</v>
      </c>
      <c r="H78" s="85">
        <v>8.33</v>
      </c>
      <c r="I78" s="85">
        <v>8.17</v>
      </c>
      <c r="J78" s="42">
        <f t="shared" si="25"/>
        <v>8.772727272727273</v>
      </c>
      <c r="K78" s="45">
        <f t="shared" si="3"/>
        <v>4</v>
      </c>
      <c r="L78" s="85">
        <v>8.5</v>
      </c>
      <c r="M78" s="85">
        <v>11</v>
      </c>
      <c r="N78" s="85">
        <v>5</v>
      </c>
      <c r="O78" s="85">
        <v>8.5</v>
      </c>
      <c r="P78" s="42">
        <f t="shared" si="26"/>
        <v>9.4</v>
      </c>
      <c r="Q78" s="46">
        <f t="shared" si="5"/>
        <v>2</v>
      </c>
      <c r="R78" s="85">
        <v>9</v>
      </c>
      <c r="S78" s="85">
        <v>10</v>
      </c>
      <c r="T78" s="42">
        <f t="shared" si="27"/>
        <v>10.585</v>
      </c>
      <c r="U78" s="46">
        <f t="shared" si="7"/>
        <v>4</v>
      </c>
      <c r="V78" s="85">
        <v>12.17</v>
      </c>
      <c r="W78" s="85">
        <v>9</v>
      </c>
      <c r="X78" s="47">
        <f t="shared" si="8"/>
        <v>10</v>
      </c>
      <c r="Y78" s="48">
        <f t="shared" si="33"/>
        <v>9.12</v>
      </c>
      <c r="Z78" s="49">
        <f t="shared" si="28"/>
        <v>10.833333333333334</v>
      </c>
      <c r="AA78" s="50">
        <f t="shared" si="11"/>
        <v>9</v>
      </c>
      <c r="AB78" s="70">
        <v>12.5</v>
      </c>
      <c r="AC78" s="70">
        <v>8.5</v>
      </c>
      <c r="AD78" s="70">
        <v>11.5</v>
      </c>
      <c r="AE78" s="49">
        <f t="shared" si="29"/>
        <v>6.1</v>
      </c>
      <c r="AF78" s="51">
        <f t="shared" si="13"/>
        <v>0</v>
      </c>
      <c r="AG78" s="70">
        <v>5</v>
      </c>
      <c r="AH78" s="70">
        <v>5</v>
      </c>
      <c r="AI78" s="70">
        <v>8.5</v>
      </c>
      <c r="AJ78" s="70">
        <v>7</v>
      </c>
      <c r="AK78" s="49">
        <f t="shared" si="30"/>
        <v>9.75</v>
      </c>
      <c r="AL78" s="51">
        <f t="shared" si="15"/>
        <v>2</v>
      </c>
      <c r="AM78" s="70">
        <v>8.5</v>
      </c>
      <c r="AN78" s="70">
        <v>11</v>
      </c>
      <c r="AO78" s="49">
        <f t="shared" si="31"/>
        <v>10.808571428571428</v>
      </c>
      <c r="AP78" s="50">
        <f t="shared" si="17"/>
        <v>7</v>
      </c>
      <c r="AQ78" s="70">
        <v>9.33</v>
      </c>
      <c r="AR78" s="70">
        <v>9</v>
      </c>
      <c r="AS78" s="70">
        <v>13</v>
      </c>
      <c r="AT78" s="52">
        <f t="shared" si="18"/>
        <v>18</v>
      </c>
      <c r="AU78" s="48">
        <f t="shared" si="19"/>
        <v>9.11</v>
      </c>
      <c r="AV78" s="44">
        <f t="shared" si="34"/>
        <v>28</v>
      </c>
      <c r="AW78" s="85">
        <f t="shared" si="36"/>
        <v>9.11</v>
      </c>
      <c r="AX78" s="53" t="str">
        <f t="shared" si="32"/>
        <v>Rattrapage</v>
      </c>
      <c r="AY78" s="8" t="str">
        <f t="shared" si="35"/>
        <v>Rattrapage</v>
      </c>
    </row>
    <row r="79" spans="1:51" ht="19.5" customHeight="1">
      <c r="A79" s="26">
        <v>59</v>
      </c>
      <c r="B79" s="69" t="s">
        <v>275</v>
      </c>
      <c r="C79" s="69" t="s">
        <v>276</v>
      </c>
      <c r="D79" s="69" t="s">
        <v>277</v>
      </c>
      <c r="E79" s="42">
        <f t="shared" si="24"/>
        <v>8.998000000000001</v>
      </c>
      <c r="F79" s="43">
        <f t="shared" si="1"/>
        <v>10</v>
      </c>
      <c r="G79" s="85">
        <v>11.5</v>
      </c>
      <c r="H79" s="85">
        <v>7.33</v>
      </c>
      <c r="I79" s="85">
        <v>7.33</v>
      </c>
      <c r="J79" s="42">
        <f t="shared" si="25"/>
        <v>8.909090909090908</v>
      </c>
      <c r="K79" s="45">
        <f t="shared" si="3"/>
        <v>4</v>
      </c>
      <c r="L79" s="85">
        <v>7</v>
      </c>
      <c r="M79" s="85">
        <v>8.5</v>
      </c>
      <c r="N79" s="85">
        <v>11</v>
      </c>
      <c r="O79" s="85">
        <v>10.5</v>
      </c>
      <c r="P79" s="42">
        <f t="shared" si="26"/>
        <v>9.7</v>
      </c>
      <c r="Q79" s="46">
        <f t="shared" si="5"/>
        <v>3</v>
      </c>
      <c r="R79" s="85">
        <v>11.5</v>
      </c>
      <c r="S79" s="85">
        <v>7</v>
      </c>
      <c r="T79" s="42">
        <f t="shared" si="27"/>
        <v>8.75</v>
      </c>
      <c r="U79" s="46">
        <f t="shared" si="7"/>
        <v>2</v>
      </c>
      <c r="V79" s="85">
        <v>11.5</v>
      </c>
      <c r="W79" s="85">
        <v>6</v>
      </c>
      <c r="X79" s="47">
        <f t="shared" si="8"/>
        <v>19</v>
      </c>
      <c r="Y79" s="48">
        <f t="shared" si="33"/>
        <v>9.049999999999999</v>
      </c>
      <c r="Z79" s="49">
        <f t="shared" si="28"/>
        <v>10.889999999999999</v>
      </c>
      <c r="AA79" s="50">
        <f t="shared" si="11"/>
        <v>9</v>
      </c>
      <c r="AB79" s="70">
        <v>9</v>
      </c>
      <c r="AC79" s="70">
        <v>13</v>
      </c>
      <c r="AD79" s="70">
        <v>10.67</v>
      </c>
      <c r="AE79" s="49">
        <f t="shared" si="29"/>
        <v>10.2</v>
      </c>
      <c r="AF79" s="51">
        <f t="shared" si="13"/>
        <v>10</v>
      </c>
      <c r="AG79" s="70">
        <v>11</v>
      </c>
      <c r="AH79" s="70">
        <v>9</v>
      </c>
      <c r="AI79" s="70">
        <v>12</v>
      </c>
      <c r="AJ79" s="70">
        <v>9</v>
      </c>
      <c r="AK79" s="49">
        <f t="shared" si="30"/>
        <v>9.5</v>
      </c>
      <c r="AL79" s="51">
        <f t="shared" si="15"/>
        <v>2</v>
      </c>
      <c r="AM79" s="70">
        <v>10.5</v>
      </c>
      <c r="AN79" s="70">
        <v>8.5</v>
      </c>
      <c r="AO79" s="49">
        <f t="shared" si="31"/>
        <v>10.45142857142857</v>
      </c>
      <c r="AP79" s="50">
        <f t="shared" si="17"/>
        <v>7</v>
      </c>
      <c r="AQ79" s="70">
        <v>8.83</v>
      </c>
      <c r="AR79" s="70">
        <v>9</v>
      </c>
      <c r="AS79" s="70">
        <v>12.5</v>
      </c>
      <c r="AT79" s="52">
        <f t="shared" si="18"/>
        <v>30</v>
      </c>
      <c r="AU79" s="48">
        <f t="shared" si="19"/>
        <v>10.379999999999999</v>
      </c>
      <c r="AV79" s="44">
        <f t="shared" si="34"/>
        <v>49</v>
      </c>
      <c r="AW79" s="85">
        <f t="shared" si="36"/>
        <v>9.72</v>
      </c>
      <c r="AX79" s="53" t="str">
        <f t="shared" si="32"/>
        <v>Rattrapage</v>
      </c>
      <c r="AY79" s="8" t="str">
        <f t="shared" si="35"/>
        <v>Rattrapage</v>
      </c>
    </row>
    <row r="80" spans="1:51" ht="19.5" customHeight="1">
      <c r="A80" s="26">
        <v>60</v>
      </c>
      <c r="B80" s="69" t="s">
        <v>278</v>
      </c>
      <c r="C80" s="69" t="s">
        <v>279</v>
      </c>
      <c r="D80" s="69" t="s">
        <v>280</v>
      </c>
      <c r="E80" s="42">
        <f t="shared" si="24"/>
        <v>11.251999999999999</v>
      </c>
      <c r="F80" s="43">
        <f t="shared" si="1"/>
        <v>10</v>
      </c>
      <c r="G80" s="85">
        <v>11</v>
      </c>
      <c r="H80" s="85">
        <v>12.17</v>
      </c>
      <c r="I80" s="85">
        <v>10.67</v>
      </c>
      <c r="J80" s="42">
        <f t="shared" si="25"/>
        <v>11.181818181818182</v>
      </c>
      <c r="K80" s="45">
        <f t="shared" si="3"/>
        <v>11</v>
      </c>
      <c r="L80" s="85">
        <v>7</v>
      </c>
      <c r="M80" s="85">
        <v>12.5</v>
      </c>
      <c r="N80" s="85">
        <v>12.5</v>
      </c>
      <c r="O80" s="85">
        <v>13.5</v>
      </c>
      <c r="P80" s="42">
        <f t="shared" si="26"/>
        <v>10</v>
      </c>
      <c r="Q80" s="46">
        <f t="shared" si="5"/>
        <v>5</v>
      </c>
      <c r="R80" s="85">
        <v>12</v>
      </c>
      <c r="S80" s="85">
        <v>7</v>
      </c>
      <c r="T80" s="42">
        <f t="shared" si="27"/>
        <v>8.415</v>
      </c>
      <c r="U80" s="46">
        <f t="shared" si="7"/>
        <v>0</v>
      </c>
      <c r="V80" s="85">
        <v>7.83</v>
      </c>
      <c r="W80" s="85">
        <v>9</v>
      </c>
      <c r="X80" s="47">
        <f t="shared" si="8"/>
        <v>30</v>
      </c>
      <c r="Y80" s="48">
        <f t="shared" si="33"/>
        <v>10.64</v>
      </c>
      <c r="Z80" s="49">
        <f t="shared" si="28"/>
        <v>13.389999999999999</v>
      </c>
      <c r="AA80" s="50">
        <f t="shared" si="11"/>
        <v>9</v>
      </c>
      <c r="AB80" s="70">
        <v>11.5</v>
      </c>
      <c r="AC80" s="70">
        <v>15</v>
      </c>
      <c r="AD80" s="70">
        <v>13.67</v>
      </c>
      <c r="AE80" s="49">
        <f t="shared" si="29"/>
        <v>9.55</v>
      </c>
      <c r="AF80" s="51">
        <f t="shared" si="13"/>
        <v>7</v>
      </c>
      <c r="AG80" s="70">
        <v>8</v>
      </c>
      <c r="AH80" s="70">
        <v>10.5</v>
      </c>
      <c r="AI80" s="70">
        <v>10</v>
      </c>
      <c r="AJ80" s="70">
        <v>10</v>
      </c>
      <c r="AK80" s="49">
        <f t="shared" si="30"/>
        <v>12.25</v>
      </c>
      <c r="AL80" s="51">
        <f t="shared" si="15"/>
        <v>4</v>
      </c>
      <c r="AM80" s="70">
        <v>12</v>
      </c>
      <c r="AN80" s="70">
        <v>12.5</v>
      </c>
      <c r="AO80" s="49">
        <f t="shared" si="31"/>
        <v>10.977142857142857</v>
      </c>
      <c r="AP80" s="50">
        <f t="shared" si="17"/>
        <v>7</v>
      </c>
      <c r="AQ80" s="70">
        <v>9.67</v>
      </c>
      <c r="AR80" s="70">
        <v>10</v>
      </c>
      <c r="AS80" s="70">
        <v>12.5</v>
      </c>
      <c r="AT80" s="52">
        <f t="shared" si="18"/>
        <v>30</v>
      </c>
      <c r="AU80" s="48">
        <f t="shared" si="19"/>
        <v>11.4</v>
      </c>
      <c r="AV80" s="44">
        <f t="shared" si="34"/>
        <v>60</v>
      </c>
      <c r="AW80" s="85">
        <f t="shared" si="36"/>
        <v>11.02</v>
      </c>
      <c r="AX80" s="44" t="str">
        <f t="shared" si="32"/>
        <v>Admis(e)</v>
      </c>
      <c r="AY80" s="8" t="str">
        <f t="shared" si="35"/>
        <v>Admis</v>
      </c>
    </row>
    <row r="81" spans="1:51" ht="19.5" customHeight="1">
      <c r="A81" s="26">
        <v>61</v>
      </c>
      <c r="B81" s="69" t="s">
        <v>281</v>
      </c>
      <c r="C81" s="69" t="s">
        <v>282</v>
      </c>
      <c r="D81" s="69" t="s">
        <v>65</v>
      </c>
      <c r="E81" s="42">
        <f t="shared" si="24"/>
        <v>9.251</v>
      </c>
      <c r="F81" s="43">
        <f t="shared" si="1"/>
        <v>10</v>
      </c>
      <c r="G81" s="85">
        <v>11</v>
      </c>
      <c r="H81" s="85">
        <v>7.17</v>
      </c>
      <c r="I81" s="85">
        <v>9</v>
      </c>
      <c r="J81" s="42">
        <f t="shared" si="25"/>
        <v>10.909090909090908</v>
      </c>
      <c r="K81" s="45">
        <f t="shared" si="3"/>
        <v>11</v>
      </c>
      <c r="L81" s="85">
        <v>10</v>
      </c>
      <c r="M81" s="85">
        <v>10</v>
      </c>
      <c r="N81" s="85">
        <v>14</v>
      </c>
      <c r="O81" s="85">
        <v>11</v>
      </c>
      <c r="P81" s="42">
        <f t="shared" si="26"/>
        <v>9.2</v>
      </c>
      <c r="Q81" s="46">
        <f t="shared" si="5"/>
        <v>3</v>
      </c>
      <c r="R81" s="85">
        <v>12</v>
      </c>
      <c r="S81" s="85">
        <v>5</v>
      </c>
      <c r="T81" s="42">
        <f t="shared" si="27"/>
        <v>8.585</v>
      </c>
      <c r="U81" s="46">
        <f t="shared" si="7"/>
        <v>2</v>
      </c>
      <c r="V81" s="85">
        <v>11.17</v>
      </c>
      <c r="W81" s="85">
        <v>6</v>
      </c>
      <c r="X81" s="47">
        <f t="shared" si="8"/>
        <v>26</v>
      </c>
      <c r="Y81" s="48">
        <f t="shared" si="33"/>
        <v>9.77</v>
      </c>
      <c r="Z81" s="49">
        <f t="shared" si="28"/>
        <v>11.720000000000002</v>
      </c>
      <c r="AA81" s="50">
        <f t="shared" si="11"/>
        <v>9</v>
      </c>
      <c r="AB81" s="70">
        <v>11</v>
      </c>
      <c r="AC81" s="70">
        <v>10.83</v>
      </c>
      <c r="AD81" s="70">
        <v>13.33</v>
      </c>
      <c r="AE81" s="49">
        <f t="shared" si="29"/>
        <v>9.75</v>
      </c>
      <c r="AF81" s="51">
        <f t="shared" si="13"/>
        <v>7</v>
      </c>
      <c r="AG81" s="70">
        <v>5</v>
      </c>
      <c r="AH81" s="70">
        <v>10.5</v>
      </c>
      <c r="AI81" s="70">
        <v>14.5</v>
      </c>
      <c r="AJ81" s="70">
        <v>11</v>
      </c>
      <c r="AK81" s="49">
        <f t="shared" si="30"/>
        <v>10.75</v>
      </c>
      <c r="AL81" s="51">
        <f t="shared" si="15"/>
        <v>4</v>
      </c>
      <c r="AM81" s="70">
        <v>11</v>
      </c>
      <c r="AN81" s="70">
        <v>10.5</v>
      </c>
      <c r="AO81" s="49">
        <f t="shared" si="31"/>
        <v>10.762857142857143</v>
      </c>
      <c r="AP81" s="50">
        <f t="shared" si="17"/>
        <v>7</v>
      </c>
      <c r="AQ81" s="70">
        <v>8.17</v>
      </c>
      <c r="AR81" s="70">
        <v>10</v>
      </c>
      <c r="AS81" s="70">
        <v>13</v>
      </c>
      <c r="AT81" s="52">
        <f t="shared" si="18"/>
        <v>30</v>
      </c>
      <c r="AU81" s="48">
        <f t="shared" si="19"/>
        <v>10.72</v>
      </c>
      <c r="AV81" s="44">
        <f t="shared" si="34"/>
        <v>60</v>
      </c>
      <c r="AW81" s="85">
        <f t="shared" si="36"/>
        <v>10.24</v>
      </c>
      <c r="AX81" s="44" t="str">
        <f t="shared" si="32"/>
        <v>Admis(e)</v>
      </c>
      <c r="AY81" s="8" t="str">
        <f t="shared" si="35"/>
        <v>Admis</v>
      </c>
    </row>
    <row r="82" spans="1:51" ht="19.5" customHeight="1">
      <c r="A82" s="26">
        <v>62</v>
      </c>
      <c r="B82" s="69" t="s">
        <v>283</v>
      </c>
      <c r="C82" s="69" t="s">
        <v>284</v>
      </c>
      <c r="D82" s="69" t="s">
        <v>34</v>
      </c>
      <c r="E82" s="42">
        <f t="shared" si="24"/>
        <v>8.450999999999999</v>
      </c>
      <c r="F82" s="43">
        <f t="shared" si="1"/>
        <v>0</v>
      </c>
      <c r="G82" s="85">
        <v>9</v>
      </c>
      <c r="H82" s="85">
        <v>7.5</v>
      </c>
      <c r="I82" s="85">
        <v>8.67</v>
      </c>
      <c r="J82" s="42">
        <f t="shared" si="25"/>
        <v>8</v>
      </c>
      <c r="K82" s="45">
        <f t="shared" si="3"/>
        <v>2</v>
      </c>
      <c r="L82" s="85">
        <v>8</v>
      </c>
      <c r="M82" s="85">
        <v>5.5</v>
      </c>
      <c r="N82" s="85">
        <v>12</v>
      </c>
      <c r="O82" s="85">
        <v>9</v>
      </c>
      <c r="P82" s="42">
        <f t="shared" si="26"/>
        <v>10</v>
      </c>
      <c r="Q82" s="46">
        <f t="shared" si="5"/>
        <v>5</v>
      </c>
      <c r="R82" s="85">
        <v>10</v>
      </c>
      <c r="S82" s="85">
        <v>10</v>
      </c>
      <c r="T82" s="42">
        <f t="shared" si="27"/>
        <v>7.165</v>
      </c>
      <c r="U82" s="46">
        <f t="shared" si="7"/>
        <v>0</v>
      </c>
      <c r="V82" s="85">
        <v>6.33</v>
      </c>
      <c r="W82" s="85">
        <v>8</v>
      </c>
      <c r="X82" s="47">
        <f t="shared" si="8"/>
        <v>7</v>
      </c>
      <c r="Y82" s="48">
        <f t="shared" si="33"/>
        <v>8.379999999999999</v>
      </c>
      <c r="Z82" s="49">
        <f t="shared" si="28"/>
        <v>10.610000000000001</v>
      </c>
      <c r="AA82" s="50">
        <f t="shared" si="11"/>
        <v>9</v>
      </c>
      <c r="AB82" s="70">
        <v>11</v>
      </c>
      <c r="AC82" s="70">
        <v>10.83</v>
      </c>
      <c r="AD82" s="70">
        <v>10</v>
      </c>
      <c r="AE82" s="49">
        <f t="shared" si="29"/>
        <v>8.35</v>
      </c>
      <c r="AF82" s="51">
        <f t="shared" si="13"/>
        <v>4</v>
      </c>
      <c r="AG82" s="70">
        <v>4</v>
      </c>
      <c r="AH82" s="70">
        <v>9.5</v>
      </c>
      <c r="AI82" s="70">
        <v>11.5</v>
      </c>
      <c r="AJ82" s="70">
        <v>10</v>
      </c>
      <c r="AK82" s="49">
        <f t="shared" si="30"/>
        <v>9.5</v>
      </c>
      <c r="AL82" s="51">
        <f t="shared" si="15"/>
        <v>2</v>
      </c>
      <c r="AM82" s="70">
        <v>10</v>
      </c>
      <c r="AN82" s="70">
        <v>9</v>
      </c>
      <c r="AO82" s="49">
        <f t="shared" si="31"/>
        <v>11.45142857142857</v>
      </c>
      <c r="AP82" s="50">
        <f t="shared" si="17"/>
        <v>7</v>
      </c>
      <c r="AQ82" s="70">
        <v>7.33</v>
      </c>
      <c r="AR82" s="70">
        <v>11</v>
      </c>
      <c r="AS82" s="70">
        <v>14.5</v>
      </c>
      <c r="AT82" s="52">
        <f t="shared" si="18"/>
        <v>22</v>
      </c>
      <c r="AU82" s="48">
        <f t="shared" si="19"/>
        <v>9.91</v>
      </c>
      <c r="AV82" s="44">
        <f t="shared" si="34"/>
        <v>29</v>
      </c>
      <c r="AW82" s="85">
        <f t="shared" si="36"/>
        <v>9.14</v>
      </c>
      <c r="AX82" s="53" t="str">
        <f t="shared" si="32"/>
        <v>Rattrapage</v>
      </c>
      <c r="AY82" s="8" t="str">
        <f t="shared" si="35"/>
        <v>Rattrapage</v>
      </c>
    </row>
    <row r="83" spans="1:51" ht="19.5" customHeight="1">
      <c r="A83" s="26">
        <v>63</v>
      </c>
      <c r="B83" s="69" t="s">
        <v>285</v>
      </c>
      <c r="C83" s="69" t="s">
        <v>286</v>
      </c>
      <c r="D83" s="69" t="s">
        <v>58</v>
      </c>
      <c r="E83" s="42">
        <f t="shared" si="24"/>
        <v>9.85</v>
      </c>
      <c r="F83" s="43">
        <f t="shared" si="1"/>
        <v>10</v>
      </c>
      <c r="G83" s="85">
        <v>10</v>
      </c>
      <c r="H83" s="85">
        <v>8.5</v>
      </c>
      <c r="I83" s="85">
        <v>11</v>
      </c>
      <c r="J83" s="42">
        <f t="shared" si="25"/>
        <v>10.727272727272727</v>
      </c>
      <c r="K83" s="45">
        <f t="shared" si="3"/>
        <v>11</v>
      </c>
      <c r="L83" s="85">
        <v>8</v>
      </c>
      <c r="M83" s="85">
        <v>11.5</v>
      </c>
      <c r="N83" s="85">
        <v>10</v>
      </c>
      <c r="O83" s="85">
        <v>14</v>
      </c>
      <c r="P83" s="42">
        <f t="shared" si="26"/>
        <v>12.7</v>
      </c>
      <c r="Q83" s="46">
        <f t="shared" si="5"/>
        <v>5</v>
      </c>
      <c r="R83" s="85">
        <v>12.5</v>
      </c>
      <c r="S83" s="85">
        <v>13</v>
      </c>
      <c r="T83" s="42">
        <f t="shared" si="27"/>
        <v>14.665</v>
      </c>
      <c r="U83" s="46">
        <f t="shared" si="7"/>
        <v>4</v>
      </c>
      <c r="V83" s="85">
        <v>14.33</v>
      </c>
      <c r="W83" s="85">
        <v>15</v>
      </c>
      <c r="X83" s="47">
        <f t="shared" si="8"/>
        <v>30</v>
      </c>
      <c r="Y83" s="48">
        <f t="shared" si="33"/>
        <v>11.29</v>
      </c>
      <c r="Z83" s="49">
        <f t="shared" si="28"/>
        <v>10.610000000000001</v>
      </c>
      <c r="AA83" s="50">
        <f t="shared" si="11"/>
        <v>9</v>
      </c>
      <c r="AB83" s="70">
        <v>8</v>
      </c>
      <c r="AC83" s="70">
        <v>11.5</v>
      </c>
      <c r="AD83" s="70">
        <v>12.33</v>
      </c>
      <c r="AE83" s="49">
        <f t="shared" si="29"/>
        <v>10.7</v>
      </c>
      <c r="AF83" s="51">
        <f t="shared" si="13"/>
        <v>10</v>
      </c>
      <c r="AG83" s="70">
        <v>8</v>
      </c>
      <c r="AH83" s="70">
        <v>11</v>
      </c>
      <c r="AI83" s="70">
        <v>15</v>
      </c>
      <c r="AJ83" s="70">
        <v>10</v>
      </c>
      <c r="AK83" s="49">
        <f t="shared" si="30"/>
        <v>13.25</v>
      </c>
      <c r="AL83" s="51">
        <f t="shared" si="15"/>
        <v>4</v>
      </c>
      <c r="AM83" s="70">
        <v>13</v>
      </c>
      <c r="AN83" s="70">
        <v>13.5</v>
      </c>
      <c r="AO83" s="49">
        <f t="shared" si="31"/>
        <v>13.522857142857143</v>
      </c>
      <c r="AP83" s="50">
        <f t="shared" si="17"/>
        <v>7</v>
      </c>
      <c r="AQ83" s="70">
        <v>13.33</v>
      </c>
      <c r="AR83" s="70">
        <v>13</v>
      </c>
      <c r="AS83" s="70">
        <v>14</v>
      </c>
      <c r="AT83" s="52">
        <f t="shared" si="18"/>
        <v>30</v>
      </c>
      <c r="AU83" s="48">
        <f t="shared" si="19"/>
        <v>11.68</v>
      </c>
      <c r="AV83" s="44">
        <f t="shared" si="34"/>
        <v>60</v>
      </c>
      <c r="AW83" s="85">
        <f t="shared" si="36"/>
        <v>11.49</v>
      </c>
      <c r="AX83" s="44" t="str">
        <f t="shared" si="32"/>
        <v>Admis(e)</v>
      </c>
      <c r="AY83" s="8" t="str">
        <f t="shared" si="35"/>
        <v>Admis</v>
      </c>
    </row>
    <row r="84" spans="1:51" ht="19.5" customHeight="1">
      <c r="A84" s="26">
        <v>64</v>
      </c>
      <c r="B84" s="69" t="s">
        <v>287</v>
      </c>
      <c r="C84" s="69" t="s">
        <v>288</v>
      </c>
      <c r="D84" s="69" t="s">
        <v>289</v>
      </c>
      <c r="E84" s="42">
        <f t="shared" si="24"/>
        <v>7.248</v>
      </c>
      <c r="F84" s="43">
        <f t="shared" si="1"/>
        <v>0</v>
      </c>
      <c r="G84" s="85">
        <v>9</v>
      </c>
      <c r="H84" s="85">
        <v>5.83</v>
      </c>
      <c r="I84" s="85">
        <v>6.33</v>
      </c>
      <c r="J84" s="42">
        <f t="shared" si="25"/>
        <v>8.363636363636363</v>
      </c>
      <c r="K84" s="45">
        <f t="shared" si="3"/>
        <v>3</v>
      </c>
      <c r="L84" s="85">
        <v>10</v>
      </c>
      <c r="M84" s="85">
        <v>9</v>
      </c>
      <c r="N84" s="85">
        <v>6</v>
      </c>
      <c r="O84" s="85">
        <v>7</v>
      </c>
      <c r="P84" s="42">
        <f t="shared" si="26"/>
        <v>7.2</v>
      </c>
      <c r="Q84" s="46">
        <f t="shared" si="5"/>
        <v>0</v>
      </c>
      <c r="R84" s="85">
        <v>8</v>
      </c>
      <c r="S84" s="85">
        <v>6</v>
      </c>
      <c r="T84" s="42">
        <f t="shared" si="27"/>
        <v>8.335</v>
      </c>
      <c r="U84" s="46">
        <f t="shared" si="7"/>
        <v>2</v>
      </c>
      <c r="V84" s="85">
        <v>5.67</v>
      </c>
      <c r="W84" s="85">
        <v>11</v>
      </c>
      <c r="X84" s="47">
        <f t="shared" si="8"/>
        <v>5</v>
      </c>
      <c r="Y84" s="48">
        <f t="shared" si="33"/>
        <v>7.8</v>
      </c>
      <c r="Z84" s="49">
        <f t="shared" si="28"/>
        <v>7.056666666666667</v>
      </c>
      <c r="AA84" s="50">
        <f t="shared" si="11"/>
        <v>3</v>
      </c>
      <c r="AB84" s="70">
        <v>1</v>
      </c>
      <c r="AC84" s="70">
        <v>11.67</v>
      </c>
      <c r="AD84" s="70">
        <v>8.5</v>
      </c>
      <c r="AE84" s="49">
        <f t="shared" si="29"/>
        <v>8.55</v>
      </c>
      <c r="AF84" s="51">
        <f t="shared" si="13"/>
        <v>2</v>
      </c>
      <c r="AG84" s="70">
        <v>7</v>
      </c>
      <c r="AH84" s="70">
        <v>9.5</v>
      </c>
      <c r="AI84" s="70">
        <v>7.5</v>
      </c>
      <c r="AJ84" s="70">
        <v>10.5</v>
      </c>
      <c r="AK84" s="49">
        <f t="shared" si="30"/>
        <v>8.25</v>
      </c>
      <c r="AL84" s="51">
        <f t="shared" si="15"/>
        <v>0</v>
      </c>
      <c r="AM84" s="70">
        <v>7.5</v>
      </c>
      <c r="AN84" s="70">
        <v>9</v>
      </c>
      <c r="AO84" s="49">
        <f t="shared" si="31"/>
        <v>9</v>
      </c>
      <c r="AP84" s="50">
        <f t="shared" si="17"/>
        <v>3</v>
      </c>
      <c r="AQ84" s="70">
        <v>9.5</v>
      </c>
      <c r="AR84" s="70">
        <v>1</v>
      </c>
      <c r="AS84" s="70">
        <v>14</v>
      </c>
      <c r="AT84" s="52">
        <f t="shared" si="18"/>
        <v>8</v>
      </c>
      <c r="AU84" s="48">
        <f t="shared" si="19"/>
        <v>8.17</v>
      </c>
      <c r="AV84" s="44">
        <f t="shared" si="34"/>
        <v>13</v>
      </c>
      <c r="AW84" s="85">
        <f t="shared" si="36"/>
        <v>7.99</v>
      </c>
      <c r="AX84" s="53" t="str">
        <f t="shared" si="32"/>
        <v>Rattrapage</v>
      </c>
      <c r="AY84" s="8" t="str">
        <f t="shared" si="35"/>
        <v>Rattrapage</v>
      </c>
    </row>
    <row r="85" spans="1:51" ht="19.5" customHeight="1">
      <c r="A85" s="26">
        <v>65</v>
      </c>
      <c r="B85" s="69" t="s">
        <v>290</v>
      </c>
      <c r="C85" s="69" t="s">
        <v>291</v>
      </c>
      <c r="D85" s="69" t="s">
        <v>292</v>
      </c>
      <c r="E85" s="42">
        <f t="shared" si="24"/>
        <v>8.401</v>
      </c>
      <c r="F85" s="43">
        <f t="shared" si="1"/>
        <v>10</v>
      </c>
      <c r="G85" s="85">
        <v>10</v>
      </c>
      <c r="H85" s="85">
        <v>8.17</v>
      </c>
      <c r="I85" s="85">
        <v>6.5</v>
      </c>
      <c r="J85" s="42">
        <f t="shared" si="25"/>
        <v>8.863636363636363</v>
      </c>
      <c r="K85" s="45">
        <f t="shared" si="3"/>
        <v>4</v>
      </c>
      <c r="L85" s="85">
        <v>7.5</v>
      </c>
      <c r="M85" s="85">
        <v>6</v>
      </c>
      <c r="N85" s="85">
        <v>13</v>
      </c>
      <c r="O85" s="85">
        <v>12.5</v>
      </c>
      <c r="P85" s="42">
        <f t="shared" si="26"/>
        <v>9.6</v>
      </c>
      <c r="Q85" s="46">
        <f t="shared" si="5"/>
        <v>3</v>
      </c>
      <c r="R85" s="85">
        <v>10</v>
      </c>
      <c r="S85" s="85">
        <v>9</v>
      </c>
      <c r="T85" s="42">
        <f t="shared" si="27"/>
        <v>8.835</v>
      </c>
      <c r="U85" s="46">
        <f t="shared" si="7"/>
        <v>2</v>
      </c>
      <c r="V85" s="85">
        <v>10.67</v>
      </c>
      <c r="W85" s="85">
        <v>7</v>
      </c>
      <c r="X85" s="47">
        <f t="shared" si="8"/>
        <v>19</v>
      </c>
      <c r="Y85" s="48">
        <f t="shared" si="33"/>
        <v>8.83</v>
      </c>
      <c r="Z85" s="49">
        <f t="shared" si="28"/>
        <v>10.610000000000001</v>
      </c>
      <c r="AA85" s="50">
        <f t="shared" si="11"/>
        <v>9</v>
      </c>
      <c r="AB85" s="70">
        <v>11.5</v>
      </c>
      <c r="AC85" s="70">
        <v>9.83</v>
      </c>
      <c r="AD85" s="70">
        <v>10.5</v>
      </c>
      <c r="AE85" s="49">
        <f t="shared" si="29"/>
        <v>8.15</v>
      </c>
      <c r="AF85" s="51">
        <f t="shared" si="13"/>
        <v>4</v>
      </c>
      <c r="AG85" s="70">
        <v>8.5</v>
      </c>
      <c r="AH85" s="70">
        <v>5</v>
      </c>
      <c r="AI85" s="70">
        <v>10.5</v>
      </c>
      <c r="AJ85" s="70">
        <v>10</v>
      </c>
      <c r="AK85" s="49">
        <f t="shared" si="30"/>
        <v>7.25</v>
      </c>
      <c r="AL85" s="51">
        <f t="shared" si="15"/>
        <v>0</v>
      </c>
      <c r="AM85" s="70">
        <v>8.5</v>
      </c>
      <c r="AN85" s="70">
        <v>6</v>
      </c>
      <c r="AO85" s="49">
        <f t="shared" si="31"/>
        <v>12.571428571428571</v>
      </c>
      <c r="AP85" s="50">
        <f t="shared" si="17"/>
        <v>7</v>
      </c>
      <c r="AQ85" s="70">
        <v>9.5</v>
      </c>
      <c r="AR85" s="70">
        <v>15</v>
      </c>
      <c r="AS85" s="70">
        <v>13</v>
      </c>
      <c r="AT85" s="52">
        <f t="shared" si="18"/>
        <v>20</v>
      </c>
      <c r="AU85" s="48">
        <f t="shared" si="19"/>
        <v>9.799999999999999</v>
      </c>
      <c r="AV85" s="44">
        <f t="shared" si="34"/>
        <v>39</v>
      </c>
      <c r="AW85" s="85">
        <f t="shared" si="36"/>
        <v>9.32</v>
      </c>
      <c r="AX85" s="53" t="str">
        <f t="shared" si="32"/>
        <v>Rattrapage</v>
      </c>
      <c r="AY85" s="8" t="str">
        <f t="shared" si="35"/>
        <v>Rattrapage</v>
      </c>
    </row>
    <row r="86" spans="1:51" ht="19.5" customHeight="1">
      <c r="A86" s="26">
        <v>66</v>
      </c>
      <c r="B86" s="69" t="s">
        <v>293</v>
      </c>
      <c r="C86" s="69" t="s">
        <v>294</v>
      </c>
      <c r="D86" s="69" t="s">
        <v>57</v>
      </c>
      <c r="E86" s="42">
        <f t="shared" si="24"/>
        <v>9.651</v>
      </c>
      <c r="F86" s="43">
        <f aca="true" t="shared" si="37" ref="F86:F121">IF(G86&gt;=10,10,SUM(IF(G86&gt;=10,4,0),IF(H86&gt;=10,3,0),IF(I86&gt;=10,3,0)))</f>
        <v>10</v>
      </c>
      <c r="G86" s="85">
        <v>10.5</v>
      </c>
      <c r="H86" s="85">
        <v>8.67</v>
      </c>
      <c r="I86" s="85">
        <v>9.5</v>
      </c>
      <c r="J86" s="42">
        <f t="shared" si="25"/>
        <v>7.863636363636363</v>
      </c>
      <c r="K86" s="45">
        <f aca="true" t="shared" si="38" ref="K86:K121">IF(J86&gt;=10,11,SUM(IF(L86&gt;=10,3,0),IF(M86&gt;=10,4,0),IF(N86&gt;=10,2,0),IF(O86&gt;=10,2,0)))</f>
        <v>0</v>
      </c>
      <c r="L86" s="85">
        <v>8.5</v>
      </c>
      <c r="M86" s="85">
        <v>7</v>
      </c>
      <c r="N86" s="85">
        <v>8</v>
      </c>
      <c r="O86" s="85">
        <v>8.5</v>
      </c>
      <c r="P86" s="42">
        <f t="shared" si="26"/>
        <v>8.2</v>
      </c>
      <c r="Q86" s="46">
        <f aca="true" t="shared" si="39" ref="Q86:Q121">IF(P86&gt;=10,5,SUM(IF(R86&gt;=10,3,0),IF(S86&gt;=10,2,0)))</f>
        <v>2</v>
      </c>
      <c r="R86" s="85">
        <v>7</v>
      </c>
      <c r="S86" s="85">
        <v>10</v>
      </c>
      <c r="T86" s="42">
        <f t="shared" si="27"/>
        <v>9.335</v>
      </c>
      <c r="U86" s="46">
        <f aca="true" t="shared" si="40" ref="U86:U121">IF(T86&gt;=10,4,SUM(IF(V86&gt;=10,2,0),IF(W86&gt;=10,2,0)))</f>
        <v>2</v>
      </c>
      <c r="V86" s="85">
        <v>7.67</v>
      </c>
      <c r="W86" s="85">
        <v>11</v>
      </c>
      <c r="X86" s="47">
        <f aca="true" t="shared" si="41" ref="X86:X121">IF(Y86&gt;=10,30,SUM(F86+K86+Q86+U86))</f>
        <v>14</v>
      </c>
      <c r="Y86" s="48">
        <f t="shared" si="33"/>
        <v>8.72</v>
      </c>
      <c r="Z86" s="49">
        <f t="shared" si="28"/>
        <v>10.723333333333333</v>
      </c>
      <c r="AA86" s="50">
        <f aca="true" t="shared" si="42" ref="AA86:AA121">IF(Z86&gt;=10,9,SUM(IF(AB86&gt;=10,3,0),IF(AC86&gt;=10,3,0),IF(AD86&gt;=10,3,0)))</f>
        <v>9</v>
      </c>
      <c r="AB86" s="70">
        <v>8</v>
      </c>
      <c r="AC86" s="70">
        <v>12.67</v>
      </c>
      <c r="AD86" s="70">
        <v>11.5</v>
      </c>
      <c r="AE86" s="49">
        <f t="shared" si="29"/>
        <v>10.95</v>
      </c>
      <c r="AF86" s="51">
        <f aca="true" t="shared" si="43" ref="AF86:AF121">IF(AE86&gt;=10,10,SUM(IF(AG86&gt;=10,3,0),IF(AH86&gt;=10,3,0),IF(AI86&gt;=10,2,0),IF(AJ86&gt;=10,2,0)))</f>
        <v>10</v>
      </c>
      <c r="AG86" s="70">
        <v>8.5</v>
      </c>
      <c r="AH86" s="70">
        <v>14</v>
      </c>
      <c r="AI86" s="70">
        <v>10</v>
      </c>
      <c r="AJ86" s="70">
        <v>11</v>
      </c>
      <c r="AK86" s="49">
        <f t="shared" si="30"/>
        <v>7.25</v>
      </c>
      <c r="AL86" s="51">
        <f aca="true" t="shared" si="44" ref="AL86:AL121">IF(AK86&gt;=10,4,SUM(IF(AM86&gt;=10,2,0),IF(AN86&gt;=10,2,0)))</f>
        <v>0</v>
      </c>
      <c r="AM86" s="70">
        <v>8.5</v>
      </c>
      <c r="AN86" s="70">
        <v>6</v>
      </c>
      <c r="AO86" s="49">
        <f t="shared" si="31"/>
        <v>10.142857142857142</v>
      </c>
      <c r="AP86" s="50">
        <f aca="true" t="shared" si="45" ref="AP86:AP121">IF(AO86&gt;=10,7,SUM(IF(AQ86&gt;=10,2,0),IF(AR86&gt;=10,2,0),IF(AS86&gt;=10,3,0)))</f>
        <v>7</v>
      </c>
      <c r="AQ86" s="70">
        <v>7.5</v>
      </c>
      <c r="AR86" s="70">
        <v>8.5</v>
      </c>
      <c r="AS86" s="70">
        <v>13</v>
      </c>
      <c r="AT86" s="52">
        <f aca="true" t="shared" si="46" ref="AT86:AT121">IF(AU86&gt;=10,30,SUM(AA86+AF86+AL86+AP86))</f>
        <v>30</v>
      </c>
      <c r="AU86" s="48">
        <f aca="true" t="shared" si="47" ref="AU86:AU121">ROUNDUP(((Z86*9)+(AE86*10)+(AK86*4)+(AO86*7))/30,2)</f>
        <v>10.209999999999999</v>
      </c>
      <c r="AV86" s="44">
        <f t="shared" si="34"/>
        <v>44</v>
      </c>
      <c r="AW86" s="85">
        <f t="shared" si="36"/>
        <v>9.459999999999999</v>
      </c>
      <c r="AX86" s="53" t="str">
        <f t="shared" si="32"/>
        <v>Rattrapage</v>
      </c>
      <c r="AY86" s="8" t="str">
        <f t="shared" si="35"/>
        <v>Rattrapage</v>
      </c>
    </row>
    <row r="87" spans="1:51" ht="19.5" customHeight="1">
      <c r="A87" s="26">
        <v>67</v>
      </c>
      <c r="B87" s="69" t="s">
        <v>62</v>
      </c>
      <c r="C87" s="69" t="s">
        <v>63</v>
      </c>
      <c r="D87" s="69" t="s">
        <v>64</v>
      </c>
      <c r="E87" s="42">
        <f t="shared" si="24"/>
        <v>0</v>
      </c>
      <c r="F87" s="43">
        <f t="shared" si="37"/>
        <v>0</v>
      </c>
      <c r="G87" s="85">
        <v>0</v>
      </c>
      <c r="H87" s="85">
        <v>0</v>
      </c>
      <c r="I87" s="85">
        <v>0</v>
      </c>
      <c r="J87" s="42">
        <f t="shared" si="25"/>
        <v>0</v>
      </c>
      <c r="K87" s="45">
        <f t="shared" si="38"/>
        <v>0</v>
      </c>
      <c r="L87" s="85">
        <v>0</v>
      </c>
      <c r="M87" s="85">
        <v>0</v>
      </c>
      <c r="N87" s="85">
        <v>0</v>
      </c>
      <c r="O87" s="85">
        <v>0</v>
      </c>
      <c r="P87" s="42">
        <f t="shared" si="26"/>
        <v>0</v>
      </c>
      <c r="Q87" s="46">
        <f t="shared" si="39"/>
        <v>0</v>
      </c>
      <c r="R87" s="85">
        <v>0</v>
      </c>
      <c r="S87" s="85">
        <v>0</v>
      </c>
      <c r="T87" s="42">
        <f t="shared" si="27"/>
        <v>0</v>
      </c>
      <c r="U87" s="46">
        <f t="shared" si="40"/>
        <v>0</v>
      </c>
      <c r="V87" s="85">
        <v>0</v>
      </c>
      <c r="W87" s="85">
        <v>0</v>
      </c>
      <c r="X87" s="47">
        <f t="shared" si="41"/>
        <v>0</v>
      </c>
      <c r="Y87" s="48">
        <f t="shared" si="33"/>
        <v>0</v>
      </c>
      <c r="Z87" s="49">
        <f t="shared" si="28"/>
        <v>0</v>
      </c>
      <c r="AA87" s="50">
        <f t="shared" si="42"/>
        <v>0</v>
      </c>
      <c r="AB87" s="70">
        <v>0</v>
      </c>
      <c r="AC87" s="70">
        <v>0</v>
      </c>
      <c r="AD87" s="70">
        <v>0</v>
      </c>
      <c r="AE87" s="49">
        <f t="shared" si="29"/>
        <v>0</v>
      </c>
      <c r="AF87" s="51">
        <f t="shared" si="43"/>
        <v>0</v>
      </c>
      <c r="AG87" s="70">
        <v>0</v>
      </c>
      <c r="AH87" s="70">
        <v>0</v>
      </c>
      <c r="AI87" s="70">
        <v>0</v>
      </c>
      <c r="AJ87" s="70">
        <v>0</v>
      </c>
      <c r="AK87" s="49">
        <f t="shared" si="30"/>
        <v>6.5</v>
      </c>
      <c r="AL87" s="51">
        <f t="shared" si="44"/>
        <v>2</v>
      </c>
      <c r="AM87" s="70">
        <v>13</v>
      </c>
      <c r="AN87" s="70">
        <v>0</v>
      </c>
      <c r="AO87" s="49">
        <f t="shared" si="31"/>
        <v>5.142857142857143</v>
      </c>
      <c r="AP87" s="50">
        <f t="shared" si="45"/>
        <v>3</v>
      </c>
      <c r="AQ87" s="70">
        <v>0</v>
      </c>
      <c r="AR87" s="70">
        <v>0</v>
      </c>
      <c r="AS87" s="70">
        <v>12</v>
      </c>
      <c r="AT87" s="52">
        <f t="shared" si="46"/>
        <v>5</v>
      </c>
      <c r="AU87" s="48">
        <f t="shared" si="47"/>
        <v>2.07</v>
      </c>
      <c r="AV87" s="44">
        <f t="shared" si="34"/>
        <v>5</v>
      </c>
      <c r="AW87" s="85">
        <f t="shared" si="36"/>
        <v>1.04</v>
      </c>
      <c r="AX87" s="84" t="s">
        <v>532</v>
      </c>
      <c r="AY87" s="8" t="str">
        <f t="shared" si="35"/>
        <v>Rattrapage</v>
      </c>
    </row>
    <row r="88" spans="1:51" ht="19.5" customHeight="1">
      <c r="A88" s="26">
        <v>68</v>
      </c>
      <c r="B88" s="69" t="s">
        <v>295</v>
      </c>
      <c r="C88" s="69" t="s">
        <v>296</v>
      </c>
      <c r="D88" s="69" t="s">
        <v>297</v>
      </c>
      <c r="E88" s="42">
        <f t="shared" si="24"/>
        <v>8.349</v>
      </c>
      <c r="F88" s="43">
        <f t="shared" si="37"/>
        <v>0</v>
      </c>
      <c r="G88" s="85">
        <v>7.5</v>
      </c>
      <c r="H88" s="85">
        <v>8.5</v>
      </c>
      <c r="I88" s="85">
        <v>9.33</v>
      </c>
      <c r="J88" s="42">
        <f t="shared" si="25"/>
        <v>10.181818181818182</v>
      </c>
      <c r="K88" s="45">
        <f t="shared" si="38"/>
        <v>11</v>
      </c>
      <c r="L88" s="85">
        <v>11</v>
      </c>
      <c r="M88" s="85">
        <v>11.5</v>
      </c>
      <c r="N88" s="85">
        <v>8.5</v>
      </c>
      <c r="O88" s="85">
        <v>8</v>
      </c>
      <c r="P88" s="42">
        <f t="shared" si="26"/>
        <v>8.4</v>
      </c>
      <c r="Q88" s="46">
        <f t="shared" si="39"/>
        <v>0</v>
      </c>
      <c r="R88" s="85">
        <v>8</v>
      </c>
      <c r="S88" s="85">
        <v>9</v>
      </c>
      <c r="T88" s="42">
        <f t="shared" si="27"/>
        <v>9</v>
      </c>
      <c r="U88" s="46">
        <f t="shared" si="40"/>
        <v>2</v>
      </c>
      <c r="V88" s="85">
        <v>8</v>
      </c>
      <c r="W88" s="85">
        <v>10</v>
      </c>
      <c r="X88" s="47">
        <f t="shared" si="41"/>
        <v>13</v>
      </c>
      <c r="Y88" s="48">
        <f t="shared" si="33"/>
        <v>9.12</v>
      </c>
      <c r="Z88" s="49">
        <f t="shared" si="28"/>
        <v>9.389999999999999</v>
      </c>
      <c r="AA88" s="50">
        <f t="shared" si="42"/>
        <v>3</v>
      </c>
      <c r="AB88" s="70">
        <v>11</v>
      </c>
      <c r="AC88" s="70">
        <v>8.5</v>
      </c>
      <c r="AD88" s="70">
        <v>8.67</v>
      </c>
      <c r="AE88" s="49">
        <f t="shared" si="29"/>
        <v>7.5</v>
      </c>
      <c r="AF88" s="51">
        <f t="shared" si="43"/>
        <v>0</v>
      </c>
      <c r="AG88" s="70">
        <v>6.5</v>
      </c>
      <c r="AH88" s="70">
        <v>7.5</v>
      </c>
      <c r="AI88" s="70">
        <v>7.5</v>
      </c>
      <c r="AJ88" s="70">
        <v>9</v>
      </c>
      <c r="AK88" s="49">
        <f t="shared" si="30"/>
        <v>10.75</v>
      </c>
      <c r="AL88" s="51">
        <f t="shared" si="44"/>
        <v>4</v>
      </c>
      <c r="AM88" s="70">
        <v>10</v>
      </c>
      <c r="AN88" s="70">
        <v>11.5</v>
      </c>
      <c r="AO88" s="49">
        <f t="shared" si="31"/>
        <v>10.642857142857142</v>
      </c>
      <c r="AP88" s="50">
        <f t="shared" si="45"/>
        <v>7</v>
      </c>
      <c r="AQ88" s="70">
        <v>7.5</v>
      </c>
      <c r="AR88" s="70">
        <v>8</v>
      </c>
      <c r="AS88" s="70">
        <v>14.5</v>
      </c>
      <c r="AT88" s="52">
        <f t="shared" si="46"/>
        <v>14</v>
      </c>
      <c r="AU88" s="48">
        <f t="shared" si="47"/>
        <v>9.24</v>
      </c>
      <c r="AV88" s="44">
        <f t="shared" si="34"/>
        <v>27</v>
      </c>
      <c r="AW88" s="85">
        <f t="shared" si="36"/>
        <v>9.18</v>
      </c>
      <c r="AX88" s="53" t="str">
        <f t="shared" si="32"/>
        <v>Rattrapage</v>
      </c>
      <c r="AY88" s="8" t="str">
        <f t="shared" si="35"/>
        <v>Rattrapage</v>
      </c>
    </row>
    <row r="89" spans="2:51" ht="12.75"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3"/>
      <c r="W89" s="1"/>
      <c r="X89" s="1"/>
      <c r="Y89" s="4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Y89" s="8"/>
    </row>
    <row r="90" spans="1:51" ht="12.7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3"/>
      <c r="W90" s="1"/>
      <c r="X90" s="1"/>
      <c r="Y90" s="4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Y90" s="8"/>
    </row>
    <row r="91" spans="1:51" ht="12.7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3"/>
      <c r="W91" s="1"/>
      <c r="X91" s="1"/>
      <c r="Y91" s="4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Y91" s="8"/>
    </row>
    <row r="92" spans="1:51" ht="12.7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3"/>
      <c r="W92" s="1"/>
      <c r="X92" s="1"/>
      <c r="Y92" s="4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Y92" s="8"/>
    </row>
    <row r="93" spans="1:51" ht="12.7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3"/>
      <c r="W93" s="1"/>
      <c r="X93" s="1"/>
      <c r="Y93" s="4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Y93" s="8"/>
    </row>
    <row r="94" spans="1:51" ht="12.7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3"/>
      <c r="W94" s="1"/>
      <c r="X94" s="1"/>
      <c r="Y94" s="4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Y94" s="8"/>
    </row>
    <row r="95" spans="1:51" ht="12.7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3"/>
      <c r="W95" s="1"/>
      <c r="X95" s="1"/>
      <c r="Y95" s="4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Y95" s="8"/>
    </row>
    <row r="96" spans="1:51" ht="12.7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3"/>
      <c r="W96" s="1"/>
      <c r="X96" s="1"/>
      <c r="Y96" s="4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Y96" s="8"/>
    </row>
    <row r="97" spans="1:51" ht="12.7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3"/>
      <c r="W97" s="1"/>
      <c r="X97" s="1"/>
      <c r="Y97" s="4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Y97" s="8"/>
    </row>
    <row r="98" spans="1:51" ht="12.75">
      <c r="A98" s="5" t="s">
        <v>39</v>
      </c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3"/>
      <c r="W98" s="1"/>
      <c r="X98" s="1"/>
      <c r="Y98" s="4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Y98" s="8"/>
    </row>
    <row r="99" spans="1:51" ht="12.75">
      <c r="A99" s="5" t="s">
        <v>100</v>
      </c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T99" s="1"/>
      <c r="AU99" s="4"/>
      <c r="AY99" s="8"/>
    </row>
    <row r="100" spans="1:51" ht="12.75">
      <c r="A100" s="5" t="s">
        <v>40</v>
      </c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3"/>
      <c r="W100" s="1"/>
      <c r="X100" s="1"/>
      <c r="Y100" s="4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S100" s="5" t="s">
        <v>340</v>
      </c>
      <c r="AT100" s="1"/>
      <c r="AU100" s="1"/>
      <c r="AY100" s="8"/>
    </row>
    <row r="101" spans="1:51" ht="18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P101" s="6" t="s">
        <v>44</v>
      </c>
      <c r="Q101" s="6"/>
      <c r="R101" s="1"/>
      <c r="S101" s="1"/>
      <c r="T101" s="1"/>
      <c r="U101" s="1"/>
      <c r="V101" s="1"/>
      <c r="W101" s="3"/>
      <c r="X101" s="3"/>
      <c r="Y101" s="1"/>
      <c r="Z101" s="4"/>
      <c r="AA101" s="4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P101" s="5"/>
      <c r="AQ101" s="1"/>
      <c r="AR101" s="1"/>
      <c r="AS101" s="1"/>
      <c r="AT101" s="1"/>
      <c r="AY101" s="8"/>
    </row>
    <row r="102" spans="1:51" ht="18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6" t="s">
        <v>41</v>
      </c>
      <c r="P102" s="5"/>
      <c r="Q102" s="5"/>
      <c r="R102" s="5"/>
      <c r="S102" s="5"/>
      <c r="T102" s="5"/>
      <c r="U102" s="5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6" t="s">
        <v>42</v>
      </c>
      <c r="AJ102" s="6"/>
      <c r="AK102" s="1"/>
      <c r="AL102" s="4"/>
      <c r="AM102" s="1"/>
      <c r="AN102" s="1"/>
      <c r="AT102" s="1"/>
      <c r="AU102" s="1"/>
      <c r="AY102" s="8"/>
    </row>
    <row r="103" spans="1:51" ht="18">
      <c r="A103" s="5" t="s">
        <v>43</v>
      </c>
      <c r="B103" s="2"/>
      <c r="C103" s="1"/>
      <c r="D103" s="1"/>
      <c r="E103" s="6"/>
      <c r="F103" s="6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3"/>
      <c r="W103" s="1"/>
      <c r="X103" s="1"/>
      <c r="Y103" s="4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Y103" s="8"/>
    </row>
    <row r="104" spans="1:51" ht="12.75">
      <c r="A104" s="11"/>
      <c r="B104" s="91" t="s">
        <v>99</v>
      </c>
      <c r="C104" s="92"/>
      <c r="D104" s="93"/>
      <c r="E104" s="34">
        <v>10</v>
      </c>
      <c r="F104" s="35"/>
      <c r="G104" s="26">
        <v>4</v>
      </c>
      <c r="H104" s="26">
        <v>3</v>
      </c>
      <c r="I104" s="26">
        <v>3</v>
      </c>
      <c r="J104" s="36">
        <v>11</v>
      </c>
      <c r="K104" s="27"/>
      <c r="L104" s="26">
        <v>3</v>
      </c>
      <c r="M104" s="26">
        <v>4</v>
      </c>
      <c r="N104" s="26">
        <v>2</v>
      </c>
      <c r="O104" s="26">
        <v>2</v>
      </c>
      <c r="P104" s="36">
        <v>5</v>
      </c>
      <c r="Q104" s="27"/>
      <c r="R104" s="26">
        <v>3</v>
      </c>
      <c r="S104" s="26">
        <v>2</v>
      </c>
      <c r="T104" s="36">
        <v>4</v>
      </c>
      <c r="U104" s="27"/>
      <c r="V104" s="26">
        <v>2</v>
      </c>
      <c r="W104" s="26">
        <v>2</v>
      </c>
      <c r="X104" s="37"/>
      <c r="Y104" s="38"/>
      <c r="Z104" s="36">
        <v>9</v>
      </c>
      <c r="AA104" s="27"/>
      <c r="AB104" s="39">
        <v>3</v>
      </c>
      <c r="AC104" s="39">
        <v>3</v>
      </c>
      <c r="AD104" s="39">
        <v>3</v>
      </c>
      <c r="AE104" s="36">
        <v>10</v>
      </c>
      <c r="AF104" s="27"/>
      <c r="AG104" s="39">
        <v>3</v>
      </c>
      <c r="AH104" s="39">
        <v>3</v>
      </c>
      <c r="AI104" s="39">
        <v>2</v>
      </c>
      <c r="AJ104" s="39">
        <v>2</v>
      </c>
      <c r="AK104" s="36">
        <v>4</v>
      </c>
      <c r="AL104" s="27"/>
      <c r="AM104" s="39">
        <v>2</v>
      </c>
      <c r="AN104" s="39">
        <v>2</v>
      </c>
      <c r="AO104" s="36">
        <v>7</v>
      </c>
      <c r="AP104" s="27"/>
      <c r="AQ104" s="39">
        <v>2</v>
      </c>
      <c r="AR104" s="39">
        <v>2</v>
      </c>
      <c r="AS104" s="39">
        <v>3</v>
      </c>
      <c r="AT104" s="40"/>
      <c r="AU104" s="41"/>
      <c r="AV104" s="13"/>
      <c r="AW104" s="13"/>
      <c r="AX104" s="13"/>
      <c r="AY104" s="8"/>
    </row>
    <row r="105" spans="1:51" ht="88.5">
      <c r="A105" s="29" t="s">
        <v>35</v>
      </c>
      <c r="B105" s="29" t="s">
        <v>37</v>
      </c>
      <c r="C105" s="29" t="s">
        <v>0</v>
      </c>
      <c r="D105" s="29" t="s">
        <v>1</v>
      </c>
      <c r="E105" s="30" t="s">
        <v>2</v>
      </c>
      <c r="F105" s="31" t="s">
        <v>68</v>
      </c>
      <c r="G105" s="29" t="s">
        <v>3</v>
      </c>
      <c r="H105" s="29" t="s">
        <v>4</v>
      </c>
      <c r="I105" s="29" t="s">
        <v>5</v>
      </c>
      <c r="J105" s="30" t="s">
        <v>6</v>
      </c>
      <c r="K105" s="31" t="s">
        <v>69</v>
      </c>
      <c r="L105" s="29" t="s">
        <v>7</v>
      </c>
      <c r="M105" s="29" t="s">
        <v>8</v>
      </c>
      <c r="N105" s="29" t="s">
        <v>9</v>
      </c>
      <c r="O105" s="29" t="s">
        <v>10</v>
      </c>
      <c r="P105" s="30" t="s">
        <v>11</v>
      </c>
      <c r="Q105" s="31" t="s">
        <v>70</v>
      </c>
      <c r="R105" s="29" t="s">
        <v>12</v>
      </c>
      <c r="S105" s="29" t="s">
        <v>13</v>
      </c>
      <c r="T105" s="30" t="s">
        <v>14</v>
      </c>
      <c r="U105" s="31" t="s">
        <v>71</v>
      </c>
      <c r="V105" s="29" t="s">
        <v>15</v>
      </c>
      <c r="W105" s="29" t="s">
        <v>16</v>
      </c>
      <c r="X105" s="32" t="s">
        <v>67</v>
      </c>
      <c r="Y105" s="33" t="s">
        <v>38</v>
      </c>
      <c r="Z105" s="30" t="s">
        <v>17</v>
      </c>
      <c r="AA105" s="31" t="s">
        <v>72</v>
      </c>
      <c r="AB105" s="29" t="s">
        <v>18</v>
      </c>
      <c r="AC105" s="29" t="s">
        <v>19</v>
      </c>
      <c r="AD105" s="29" t="s">
        <v>20</v>
      </c>
      <c r="AE105" s="30" t="s">
        <v>21</v>
      </c>
      <c r="AF105" s="31" t="s">
        <v>73</v>
      </c>
      <c r="AG105" s="29" t="s">
        <v>22</v>
      </c>
      <c r="AH105" s="29" t="s">
        <v>23</v>
      </c>
      <c r="AI105" s="29" t="s">
        <v>24</v>
      </c>
      <c r="AJ105" s="29" t="s">
        <v>25</v>
      </c>
      <c r="AK105" s="30" t="s">
        <v>26</v>
      </c>
      <c r="AL105" s="31" t="s">
        <v>74</v>
      </c>
      <c r="AM105" s="29" t="s">
        <v>27</v>
      </c>
      <c r="AN105" s="29" t="s">
        <v>28</v>
      </c>
      <c r="AO105" s="30" t="s">
        <v>29</v>
      </c>
      <c r="AP105" s="31" t="s">
        <v>75</v>
      </c>
      <c r="AQ105" s="29" t="s">
        <v>30</v>
      </c>
      <c r="AR105" s="29" t="s">
        <v>31</v>
      </c>
      <c r="AS105" s="29" t="s">
        <v>32</v>
      </c>
      <c r="AT105" s="32" t="s">
        <v>76</v>
      </c>
      <c r="AU105" s="33" t="s">
        <v>36</v>
      </c>
      <c r="AV105" s="12" t="s">
        <v>77</v>
      </c>
      <c r="AW105" s="12" t="s">
        <v>78</v>
      </c>
      <c r="AX105" s="12" t="s">
        <v>33</v>
      </c>
      <c r="AY105" s="8"/>
    </row>
    <row r="106" spans="1:51" ht="19.5" customHeight="1">
      <c r="A106" s="26">
        <v>69</v>
      </c>
      <c r="B106" s="16" t="s">
        <v>298</v>
      </c>
      <c r="C106" s="16" t="s">
        <v>299</v>
      </c>
      <c r="D106" s="16" t="s">
        <v>95</v>
      </c>
      <c r="E106" s="42">
        <f t="shared" si="24"/>
        <v>9.550999999999998</v>
      </c>
      <c r="F106" s="43">
        <f t="shared" si="37"/>
        <v>10</v>
      </c>
      <c r="G106" s="70">
        <v>11</v>
      </c>
      <c r="H106" s="70">
        <v>9.5</v>
      </c>
      <c r="I106" s="70">
        <v>7.67</v>
      </c>
      <c r="J106" s="42">
        <f t="shared" si="25"/>
        <v>9.772727272727273</v>
      </c>
      <c r="K106" s="45">
        <f t="shared" si="38"/>
        <v>7</v>
      </c>
      <c r="L106" s="70">
        <v>10.5</v>
      </c>
      <c r="M106" s="70">
        <v>10</v>
      </c>
      <c r="N106" s="70">
        <v>9</v>
      </c>
      <c r="O106" s="70">
        <v>9</v>
      </c>
      <c r="P106" s="42">
        <f t="shared" si="26"/>
        <v>10.2</v>
      </c>
      <c r="Q106" s="46">
        <f t="shared" si="39"/>
        <v>5</v>
      </c>
      <c r="R106" s="70">
        <v>13</v>
      </c>
      <c r="S106" s="70">
        <v>6</v>
      </c>
      <c r="T106" s="42">
        <f t="shared" si="27"/>
        <v>6.335</v>
      </c>
      <c r="U106" s="46">
        <f t="shared" si="40"/>
        <v>0</v>
      </c>
      <c r="V106" s="70">
        <v>7.67</v>
      </c>
      <c r="W106" s="70">
        <v>5</v>
      </c>
      <c r="X106" s="47">
        <f t="shared" si="41"/>
        <v>22</v>
      </c>
      <c r="Y106" s="48">
        <f t="shared" si="33"/>
        <v>9.32</v>
      </c>
      <c r="Z106" s="49">
        <f t="shared" si="28"/>
        <v>10.666666666666666</v>
      </c>
      <c r="AA106" s="50">
        <f t="shared" si="42"/>
        <v>9</v>
      </c>
      <c r="AB106" s="70">
        <v>9.5</v>
      </c>
      <c r="AC106" s="70">
        <v>11.33</v>
      </c>
      <c r="AD106" s="70">
        <v>11.17</v>
      </c>
      <c r="AE106" s="49">
        <f t="shared" si="29"/>
        <v>8.55</v>
      </c>
      <c r="AF106" s="51">
        <f t="shared" si="43"/>
        <v>2</v>
      </c>
      <c r="AG106" s="70">
        <v>8</v>
      </c>
      <c r="AH106" s="70">
        <v>8.5</v>
      </c>
      <c r="AI106" s="70">
        <v>10</v>
      </c>
      <c r="AJ106" s="70">
        <v>8</v>
      </c>
      <c r="AK106" s="49">
        <f t="shared" si="30"/>
        <v>10.5</v>
      </c>
      <c r="AL106" s="51">
        <f t="shared" si="44"/>
        <v>4</v>
      </c>
      <c r="AM106" s="70">
        <v>11</v>
      </c>
      <c r="AN106" s="70">
        <v>10</v>
      </c>
      <c r="AO106" s="49">
        <f t="shared" si="31"/>
        <v>10.691428571428572</v>
      </c>
      <c r="AP106" s="50">
        <f t="shared" si="45"/>
        <v>7</v>
      </c>
      <c r="AQ106" s="70">
        <v>7.67</v>
      </c>
      <c r="AR106" s="70">
        <v>11</v>
      </c>
      <c r="AS106" s="70">
        <v>12.5</v>
      </c>
      <c r="AT106" s="52">
        <f t="shared" si="46"/>
        <v>22</v>
      </c>
      <c r="AU106" s="48">
        <f t="shared" si="47"/>
        <v>9.95</v>
      </c>
      <c r="AV106" s="44">
        <f t="shared" si="34"/>
        <v>44</v>
      </c>
      <c r="AW106" s="85">
        <f t="shared" si="36"/>
        <v>9.629999999999999</v>
      </c>
      <c r="AX106" s="53" t="str">
        <f t="shared" si="32"/>
        <v>Rattrapage</v>
      </c>
      <c r="AY106" s="8" t="str">
        <f t="shared" si="35"/>
        <v>Rattrapage</v>
      </c>
    </row>
    <row r="107" spans="1:51" ht="19.5" customHeight="1">
      <c r="A107" s="26">
        <v>70</v>
      </c>
      <c r="B107" s="16" t="s">
        <v>300</v>
      </c>
      <c r="C107" s="16" t="s">
        <v>301</v>
      </c>
      <c r="D107" s="16" t="s">
        <v>302</v>
      </c>
      <c r="E107" s="42">
        <f t="shared" si="24"/>
        <v>10.551999999999998</v>
      </c>
      <c r="F107" s="43">
        <f t="shared" si="37"/>
        <v>10</v>
      </c>
      <c r="G107" s="70">
        <v>11.5</v>
      </c>
      <c r="H107" s="70">
        <v>9.67</v>
      </c>
      <c r="I107" s="70">
        <v>10.17</v>
      </c>
      <c r="J107" s="42">
        <f t="shared" si="25"/>
        <v>10.272727272727273</v>
      </c>
      <c r="K107" s="45">
        <f t="shared" si="38"/>
        <v>11</v>
      </c>
      <c r="L107" s="70">
        <v>10</v>
      </c>
      <c r="M107" s="70">
        <v>10</v>
      </c>
      <c r="N107" s="70">
        <v>10</v>
      </c>
      <c r="O107" s="70">
        <v>11.5</v>
      </c>
      <c r="P107" s="42">
        <f t="shared" si="26"/>
        <v>10.2</v>
      </c>
      <c r="Q107" s="46">
        <f t="shared" si="39"/>
        <v>5</v>
      </c>
      <c r="R107" s="70">
        <v>9</v>
      </c>
      <c r="S107" s="70">
        <v>12</v>
      </c>
      <c r="T107" s="42">
        <f t="shared" si="27"/>
        <v>11</v>
      </c>
      <c r="U107" s="46">
        <f t="shared" si="40"/>
        <v>4</v>
      </c>
      <c r="V107" s="70">
        <v>11</v>
      </c>
      <c r="W107" s="70">
        <v>11</v>
      </c>
      <c r="X107" s="47">
        <f t="shared" si="41"/>
        <v>30</v>
      </c>
      <c r="Y107" s="48">
        <f t="shared" si="33"/>
        <v>10.459999999999999</v>
      </c>
      <c r="Z107" s="49">
        <f t="shared" si="28"/>
        <v>10.446666666666665</v>
      </c>
      <c r="AA107" s="50">
        <f t="shared" si="42"/>
        <v>9</v>
      </c>
      <c r="AB107" s="70">
        <v>10</v>
      </c>
      <c r="AC107" s="70">
        <v>11.17</v>
      </c>
      <c r="AD107" s="70">
        <v>10.17</v>
      </c>
      <c r="AE107" s="49">
        <f t="shared" si="29"/>
        <v>9.7</v>
      </c>
      <c r="AF107" s="51">
        <f t="shared" si="43"/>
        <v>5</v>
      </c>
      <c r="AG107" s="70">
        <v>9</v>
      </c>
      <c r="AH107" s="70">
        <v>10</v>
      </c>
      <c r="AI107" s="70">
        <v>12</v>
      </c>
      <c r="AJ107" s="70">
        <v>8</v>
      </c>
      <c r="AK107" s="49">
        <f t="shared" si="30"/>
        <v>10</v>
      </c>
      <c r="AL107" s="51">
        <f t="shared" si="44"/>
        <v>4</v>
      </c>
      <c r="AM107" s="70">
        <v>8.5</v>
      </c>
      <c r="AN107" s="70">
        <v>11.5</v>
      </c>
      <c r="AO107" s="49">
        <f t="shared" si="31"/>
        <v>10.762857142857143</v>
      </c>
      <c r="AP107" s="50">
        <f t="shared" si="45"/>
        <v>7</v>
      </c>
      <c r="AQ107" s="70">
        <v>8.67</v>
      </c>
      <c r="AR107" s="70">
        <v>8</v>
      </c>
      <c r="AS107" s="70">
        <v>14</v>
      </c>
      <c r="AT107" s="52">
        <f t="shared" si="46"/>
        <v>30</v>
      </c>
      <c r="AU107" s="48">
        <f t="shared" si="47"/>
        <v>10.22</v>
      </c>
      <c r="AV107" s="44">
        <f t="shared" si="34"/>
        <v>60</v>
      </c>
      <c r="AW107" s="85">
        <f t="shared" si="36"/>
        <v>10.34</v>
      </c>
      <c r="AX107" s="44" t="str">
        <f t="shared" si="32"/>
        <v>Admis(e)</v>
      </c>
      <c r="AY107" s="8" t="str">
        <f t="shared" si="35"/>
        <v>Admis</v>
      </c>
    </row>
    <row r="108" spans="1:51" ht="19.5" customHeight="1">
      <c r="A108" s="26">
        <v>71</v>
      </c>
      <c r="B108" s="16" t="s">
        <v>303</v>
      </c>
      <c r="C108" s="16" t="s">
        <v>304</v>
      </c>
      <c r="D108" s="16" t="s">
        <v>97</v>
      </c>
      <c r="E108" s="42">
        <f t="shared" si="24"/>
        <v>9.950999999999999</v>
      </c>
      <c r="F108" s="43">
        <f t="shared" si="37"/>
        <v>10</v>
      </c>
      <c r="G108" s="70">
        <v>10.5</v>
      </c>
      <c r="H108" s="70">
        <v>8.5</v>
      </c>
      <c r="I108" s="70">
        <v>10.67</v>
      </c>
      <c r="J108" s="42">
        <f t="shared" si="25"/>
        <v>6</v>
      </c>
      <c r="K108" s="45">
        <f t="shared" si="38"/>
        <v>2</v>
      </c>
      <c r="L108" s="70">
        <v>8</v>
      </c>
      <c r="M108" s="70">
        <v>1.5</v>
      </c>
      <c r="N108" s="70">
        <v>6</v>
      </c>
      <c r="O108" s="70">
        <v>12</v>
      </c>
      <c r="P108" s="42">
        <f t="shared" si="26"/>
        <v>10.6</v>
      </c>
      <c r="Q108" s="46">
        <f t="shared" si="39"/>
        <v>5</v>
      </c>
      <c r="R108" s="70">
        <v>11</v>
      </c>
      <c r="S108" s="70">
        <v>10</v>
      </c>
      <c r="T108" s="42">
        <f t="shared" si="27"/>
        <v>9.835</v>
      </c>
      <c r="U108" s="46">
        <f t="shared" si="40"/>
        <v>2</v>
      </c>
      <c r="V108" s="70">
        <v>9.67</v>
      </c>
      <c r="W108" s="70">
        <v>10</v>
      </c>
      <c r="X108" s="47">
        <f t="shared" si="41"/>
        <v>19</v>
      </c>
      <c r="Y108" s="48">
        <f>ROUNDUP(((E108*10)+(J108*11)+(P108*5)+(T108*4))/30,2)</f>
        <v>8.6</v>
      </c>
      <c r="Z108" s="49">
        <f t="shared" si="28"/>
        <v>12.276666666666667</v>
      </c>
      <c r="AA108" s="50">
        <f t="shared" si="42"/>
        <v>9</v>
      </c>
      <c r="AB108" s="70">
        <v>8.5</v>
      </c>
      <c r="AC108" s="70">
        <v>13.5</v>
      </c>
      <c r="AD108" s="70">
        <v>14.83</v>
      </c>
      <c r="AE108" s="49">
        <f t="shared" si="29"/>
        <v>9.95</v>
      </c>
      <c r="AF108" s="51">
        <f t="shared" si="43"/>
        <v>5</v>
      </c>
      <c r="AG108" s="70">
        <v>8</v>
      </c>
      <c r="AH108" s="70">
        <v>11.5</v>
      </c>
      <c r="AI108" s="70">
        <v>11.5</v>
      </c>
      <c r="AJ108" s="70">
        <v>9</v>
      </c>
      <c r="AK108" s="49">
        <f t="shared" si="30"/>
        <v>10.75</v>
      </c>
      <c r="AL108" s="51">
        <f t="shared" si="44"/>
        <v>4</v>
      </c>
      <c r="AM108" s="70">
        <v>10</v>
      </c>
      <c r="AN108" s="70">
        <v>11.5</v>
      </c>
      <c r="AO108" s="49">
        <f t="shared" si="31"/>
        <v>12.571428571428571</v>
      </c>
      <c r="AP108" s="50">
        <f t="shared" si="45"/>
        <v>7</v>
      </c>
      <c r="AQ108" s="70">
        <v>15</v>
      </c>
      <c r="AR108" s="70">
        <v>8</v>
      </c>
      <c r="AS108" s="70">
        <v>14</v>
      </c>
      <c r="AT108" s="52">
        <f t="shared" si="46"/>
        <v>30</v>
      </c>
      <c r="AU108" s="48">
        <f t="shared" si="47"/>
        <v>11.37</v>
      </c>
      <c r="AV108" s="44">
        <f>IF(AW108&gt;=10,60,SUM(X108+AT108))</f>
        <v>49</v>
      </c>
      <c r="AW108" s="85">
        <f>ROUNDUP(((E108*10)+(J108*11)+(P108*5)+(T108*4)+(Z108*9)+(AE108*10)+(AK108*4)+(AO108*7))/60,2)</f>
        <v>9.99</v>
      </c>
      <c r="AX108" s="53" t="str">
        <f t="shared" si="32"/>
        <v>Rattrapage</v>
      </c>
      <c r="AY108" s="8" t="str">
        <f>IF(AV108=0,"Abandon",IF(AV108=60,"Admis","Rattrapage"))</f>
        <v>Rattrapage</v>
      </c>
    </row>
    <row r="109" spans="1:51" ht="19.5" customHeight="1">
      <c r="A109" s="26">
        <v>72</v>
      </c>
      <c r="B109" s="16" t="s">
        <v>305</v>
      </c>
      <c r="C109" s="16" t="s">
        <v>306</v>
      </c>
      <c r="D109" s="16" t="s">
        <v>191</v>
      </c>
      <c r="E109" s="42">
        <f t="shared" si="24"/>
        <v>10.851999999999999</v>
      </c>
      <c r="F109" s="43">
        <f t="shared" si="37"/>
        <v>10</v>
      </c>
      <c r="G109" s="70">
        <v>11.5</v>
      </c>
      <c r="H109" s="70">
        <v>9.17</v>
      </c>
      <c r="I109" s="70">
        <v>11.67</v>
      </c>
      <c r="J109" s="42">
        <f t="shared" si="25"/>
        <v>13.090909090909092</v>
      </c>
      <c r="K109" s="45">
        <f t="shared" si="38"/>
        <v>11</v>
      </c>
      <c r="L109" s="70">
        <v>11</v>
      </c>
      <c r="M109" s="70">
        <v>15.5</v>
      </c>
      <c r="N109" s="70">
        <v>12</v>
      </c>
      <c r="O109" s="70">
        <v>12.5</v>
      </c>
      <c r="P109" s="42">
        <f t="shared" si="26"/>
        <v>11.3</v>
      </c>
      <c r="Q109" s="46">
        <f t="shared" si="39"/>
        <v>5</v>
      </c>
      <c r="R109" s="70">
        <v>11.5</v>
      </c>
      <c r="S109" s="70">
        <v>11</v>
      </c>
      <c r="T109" s="42">
        <f t="shared" si="27"/>
        <v>12.165</v>
      </c>
      <c r="U109" s="46">
        <f t="shared" si="40"/>
        <v>4</v>
      </c>
      <c r="V109" s="70">
        <v>10.33</v>
      </c>
      <c r="W109" s="70">
        <v>14</v>
      </c>
      <c r="X109" s="47">
        <f t="shared" si="41"/>
        <v>30</v>
      </c>
      <c r="Y109" s="48">
        <f>ROUNDUP(((E109*10)+(J109*11)+(P109*5)+(T109*4))/30,2)</f>
        <v>11.93</v>
      </c>
      <c r="Z109" s="49">
        <f t="shared" si="28"/>
        <v>13.166666666666666</v>
      </c>
      <c r="AA109" s="50">
        <f t="shared" si="42"/>
        <v>9</v>
      </c>
      <c r="AB109" s="70">
        <v>11</v>
      </c>
      <c r="AC109" s="70">
        <v>15.33</v>
      </c>
      <c r="AD109" s="70">
        <v>13.17</v>
      </c>
      <c r="AE109" s="49">
        <f t="shared" si="29"/>
        <v>11.6</v>
      </c>
      <c r="AF109" s="51">
        <f t="shared" si="43"/>
        <v>10</v>
      </c>
      <c r="AG109" s="70">
        <v>10.5</v>
      </c>
      <c r="AH109" s="70">
        <v>11.5</v>
      </c>
      <c r="AI109" s="70">
        <v>15</v>
      </c>
      <c r="AJ109" s="70">
        <v>10</v>
      </c>
      <c r="AK109" s="49">
        <f t="shared" si="30"/>
        <v>11.25</v>
      </c>
      <c r="AL109" s="51">
        <f t="shared" si="44"/>
        <v>4</v>
      </c>
      <c r="AM109" s="70">
        <v>11</v>
      </c>
      <c r="AN109" s="70">
        <v>11.5</v>
      </c>
      <c r="AO109" s="49">
        <f t="shared" si="31"/>
        <v>11.620000000000001</v>
      </c>
      <c r="AP109" s="50">
        <f t="shared" si="45"/>
        <v>7</v>
      </c>
      <c r="AQ109" s="70">
        <v>9.67</v>
      </c>
      <c r="AR109" s="70">
        <v>10</v>
      </c>
      <c r="AS109" s="70">
        <v>14</v>
      </c>
      <c r="AT109" s="52">
        <f t="shared" si="46"/>
        <v>30</v>
      </c>
      <c r="AU109" s="48">
        <f t="shared" si="47"/>
        <v>12.03</v>
      </c>
      <c r="AV109" s="44">
        <f>IF(AW109&gt;=10,60,SUM(X109+AT109))</f>
        <v>60</v>
      </c>
      <c r="AW109" s="85">
        <f>ROUNDUP(((E109*10)+(J109*11)+(P109*5)+(T109*4)+(Z109*9)+(AE109*10)+(AK109*4)+(AO109*7))/60,2)</f>
        <v>11.98</v>
      </c>
      <c r="AX109" s="44" t="str">
        <f t="shared" si="32"/>
        <v>Admis(e)</v>
      </c>
      <c r="AY109" s="8" t="str">
        <f>IF(AV109=0,"Abandon",IF(AV109=60,"Admis","Rattrapage"))</f>
        <v>Admis</v>
      </c>
    </row>
    <row r="110" spans="1:50" ht="19.5" customHeight="1">
      <c r="A110" s="26">
        <v>73</v>
      </c>
      <c r="B110" s="16" t="s">
        <v>307</v>
      </c>
      <c r="C110" s="16" t="s">
        <v>308</v>
      </c>
      <c r="D110" s="16" t="s">
        <v>85</v>
      </c>
      <c r="E110" s="42">
        <f t="shared" si="24"/>
        <v>8.75</v>
      </c>
      <c r="F110" s="43">
        <f t="shared" si="37"/>
        <v>10</v>
      </c>
      <c r="G110" s="70">
        <v>11</v>
      </c>
      <c r="H110" s="70">
        <v>6.67</v>
      </c>
      <c r="I110" s="70">
        <v>7.83</v>
      </c>
      <c r="J110" s="42">
        <f t="shared" si="25"/>
        <v>8.090909090909092</v>
      </c>
      <c r="K110" s="45">
        <f t="shared" si="38"/>
        <v>0</v>
      </c>
      <c r="L110" s="70">
        <v>9</v>
      </c>
      <c r="M110" s="70">
        <v>8.5</v>
      </c>
      <c r="N110" s="70">
        <v>6</v>
      </c>
      <c r="O110" s="70">
        <v>8</v>
      </c>
      <c r="P110" s="42">
        <f t="shared" si="26"/>
        <v>6.9</v>
      </c>
      <c r="Q110" s="46">
        <f t="shared" si="39"/>
        <v>0</v>
      </c>
      <c r="R110" s="70">
        <v>5.5</v>
      </c>
      <c r="S110" s="70">
        <v>9</v>
      </c>
      <c r="T110" s="42">
        <f t="shared" si="27"/>
        <v>7.5</v>
      </c>
      <c r="U110" s="46">
        <f t="shared" si="40"/>
        <v>0</v>
      </c>
      <c r="V110" s="70">
        <v>7</v>
      </c>
      <c r="W110" s="70">
        <v>8</v>
      </c>
      <c r="X110" s="47">
        <f t="shared" si="41"/>
        <v>10</v>
      </c>
      <c r="Y110" s="48">
        <f aca="true" t="shared" si="48" ref="Y110:Y121">ROUNDUP(((E110*10)+(J110*11)+(P110*5)+(T110*4))/30,2)</f>
        <v>8.04</v>
      </c>
      <c r="Z110" s="49">
        <f t="shared" si="28"/>
        <v>9.889999999999999</v>
      </c>
      <c r="AA110" s="50">
        <f t="shared" si="42"/>
        <v>6</v>
      </c>
      <c r="AB110" s="70">
        <v>10</v>
      </c>
      <c r="AC110" s="70">
        <v>9.17</v>
      </c>
      <c r="AD110" s="70">
        <v>10.5</v>
      </c>
      <c r="AE110" s="49">
        <f t="shared" si="29"/>
        <v>6.7</v>
      </c>
      <c r="AF110" s="51">
        <f t="shared" si="43"/>
        <v>0</v>
      </c>
      <c r="AG110" s="70">
        <v>5</v>
      </c>
      <c r="AH110" s="70">
        <v>6</v>
      </c>
      <c r="AI110" s="70">
        <v>9</v>
      </c>
      <c r="AJ110" s="70">
        <v>8</v>
      </c>
      <c r="AK110" s="49">
        <f t="shared" si="30"/>
        <v>8.5</v>
      </c>
      <c r="AL110" s="51">
        <f t="shared" si="44"/>
        <v>0</v>
      </c>
      <c r="AM110" s="70">
        <v>8.5</v>
      </c>
      <c r="AN110" s="70">
        <v>8.5</v>
      </c>
      <c r="AO110" s="49">
        <f t="shared" si="31"/>
        <v>10.571428571428571</v>
      </c>
      <c r="AP110" s="50">
        <f t="shared" si="45"/>
        <v>7</v>
      </c>
      <c r="AQ110" s="70">
        <v>9.5</v>
      </c>
      <c r="AR110" s="70">
        <v>8</v>
      </c>
      <c r="AS110" s="70">
        <v>13</v>
      </c>
      <c r="AT110" s="52">
        <f t="shared" si="46"/>
        <v>13</v>
      </c>
      <c r="AU110" s="48">
        <f t="shared" si="47"/>
        <v>8.81</v>
      </c>
      <c r="AV110" s="44">
        <f aca="true" t="shared" si="49" ref="AV110:AV121">IF(AW110&gt;=10,60,SUM(X110+AT110))</f>
        <v>23</v>
      </c>
      <c r="AW110" s="85">
        <f aca="true" t="shared" si="50" ref="AW110:AW121">ROUNDUP(((E110*10)+(J110*11)+(P110*5)+(T110*4)+(Z110*9)+(AE110*10)+(AK110*4)+(AO110*7))/60,2)</f>
        <v>8.42</v>
      </c>
      <c r="AX110" s="53" t="str">
        <f t="shared" si="32"/>
        <v>Rattrapage</v>
      </c>
    </row>
    <row r="111" spans="1:50" ht="19.5" customHeight="1">
      <c r="A111" s="26">
        <v>74</v>
      </c>
      <c r="B111" s="16" t="s">
        <v>309</v>
      </c>
      <c r="C111" s="16" t="s">
        <v>310</v>
      </c>
      <c r="D111" s="16" t="s">
        <v>145</v>
      </c>
      <c r="E111" s="42">
        <f t="shared" si="24"/>
        <v>7.15</v>
      </c>
      <c r="F111" s="43">
        <f t="shared" si="37"/>
        <v>0</v>
      </c>
      <c r="G111" s="70">
        <v>8.5</v>
      </c>
      <c r="H111" s="70">
        <v>6</v>
      </c>
      <c r="I111" s="70">
        <v>6.5</v>
      </c>
      <c r="J111" s="42">
        <f t="shared" si="25"/>
        <v>6.909090909090909</v>
      </c>
      <c r="K111" s="45">
        <f t="shared" si="38"/>
        <v>2</v>
      </c>
      <c r="L111" s="70">
        <v>8</v>
      </c>
      <c r="M111" s="70">
        <v>4</v>
      </c>
      <c r="N111" s="70">
        <v>10.5</v>
      </c>
      <c r="O111" s="70">
        <v>7.5</v>
      </c>
      <c r="P111" s="42">
        <f t="shared" si="26"/>
        <v>9</v>
      </c>
      <c r="Q111" s="46">
        <f t="shared" si="39"/>
        <v>0</v>
      </c>
      <c r="R111" s="70">
        <v>9</v>
      </c>
      <c r="S111" s="70">
        <v>9</v>
      </c>
      <c r="T111" s="42">
        <f t="shared" si="27"/>
        <v>4.835</v>
      </c>
      <c r="U111" s="46">
        <f t="shared" si="40"/>
        <v>0</v>
      </c>
      <c r="V111" s="70">
        <v>3.67</v>
      </c>
      <c r="W111" s="70">
        <v>6</v>
      </c>
      <c r="X111" s="47">
        <f t="shared" si="41"/>
        <v>2</v>
      </c>
      <c r="Y111" s="48">
        <f t="shared" si="48"/>
        <v>7.069999999999999</v>
      </c>
      <c r="Z111" s="49">
        <f t="shared" si="28"/>
        <v>10.166666666666666</v>
      </c>
      <c r="AA111" s="50">
        <f t="shared" si="42"/>
        <v>9</v>
      </c>
      <c r="AB111" s="70">
        <v>10.5</v>
      </c>
      <c r="AC111" s="70">
        <v>10.67</v>
      </c>
      <c r="AD111" s="70">
        <v>9.33</v>
      </c>
      <c r="AE111" s="49">
        <f t="shared" si="29"/>
        <v>7.85</v>
      </c>
      <c r="AF111" s="51">
        <f t="shared" si="43"/>
        <v>2</v>
      </c>
      <c r="AG111" s="70">
        <v>5</v>
      </c>
      <c r="AH111" s="70">
        <v>8.5</v>
      </c>
      <c r="AI111" s="70">
        <v>10</v>
      </c>
      <c r="AJ111" s="70">
        <v>9</v>
      </c>
      <c r="AK111" s="49">
        <f t="shared" si="30"/>
        <v>9</v>
      </c>
      <c r="AL111" s="51">
        <f t="shared" si="44"/>
        <v>2</v>
      </c>
      <c r="AM111" s="70">
        <v>10</v>
      </c>
      <c r="AN111" s="70">
        <v>8</v>
      </c>
      <c r="AO111" s="49">
        <f t="shared" si="31"/>
        <v>11.04857142857143</v>
      </c>
      <c r="AP111" s="50">
        <f t="shared" si="45"/>
        <v>7</v>
      </c>
      <c r="AQ111" s="70">
        <v>9.17</v>
      </c>
      <c r="AR111" s="70">
        <v>10</v>
      </c>
      <c r="AS111" s="70">
        <v>13</v>
      </c>
      <c r="AT111" s="52">
        <f t="shared" si="46"/>
        <v>20</v>
      </c>
      <c r="AU111" s="48">
        <f t="shared" si="47"/>
        <v>9.45</v>
      </c>
      <c r="AV111" s="44">
        <f t="shared" si="49"/>
        <v>22</v>
      </c>
      <c r="AW111" s="85">
        <f t="shared" si="50"/>
        <v>8.26</v>
      </c>
      <c r="AX111" s="53" t="str">
        <f t="shared" si="32"/>
        <v>Rattrapage</v>
      </c>
    </row>
    <row r="112" spans="1:50" ht="19.5" customHeight="1">
      <c r="A112" s="26">
        <v>75</v>
      </c>
      <c r="B112" s="16" t="s">
        <v>311</v>
      </c>
      <c r="C112" s="16" t="s">
        <v>312</v>
      </c>
      <c r="D112" s="16" t="s">
        <v>82</v>
      </c>
      <c r="E112" s="42">
        <f t="shared" si="24"/>
        <v>8.949000000000002</v>
      </c>
      <c r="F112" s="43">
        <f t="shared" si="37"/>
        <v>3</v>
      </c>
      <c r="G112" s="70">
        <v>7.5</v>
      </c>
      <c r="H112" s="70">
        <v>10.33</v>
      </c>
      <c r="I112" s="70">
        <v>9.5</v>
      </c>
      <c r="J112" s="42">
        <f t="shared" si="25"/>
        <v>8.136363636363637</v>
      </c>
      <c r="K112" s="45">
        <f t="shared" si="38"/>
        <v>2</v>
      </c>
      <c r="L112" s="70">
        <v>6.5</v>
      </c>
      <c r="M112" s="70">
        <v>8.5</v>
      </c>
      <c r="N112" s="70">
        <v>8</v>
      </c>
      <c r="O112" s="70">
        <v>10</v>
      </c>
      <c r="P112" s="42">
        <f t="shared" si="26"/>
        <v>9.2</v>
      </c>
      <c r="Q112" s="46">
        <f t="shared" si="39"/>
        <v>3</v>
      </c>
      <c r="R112" s="70">
        <v>10</v>
      </c>
      <c r="S112" s="70">
        <v>8</v>
      </c>
      <c r="T112" s="42">
        <f t="shared" si="27"/>
        <v>9.25</v>
      </c>
      <c r="U112" s="46">
        <f t="shared" si="40"/>
        <v>2</v>
      </c>
      <c r="V112" s="70">
        <v>10.5</v>
      </c>
      <c r="W112" s="70">
        <v>8</v>
      </c>
      <c r="X112" s="47">
        <f t="shared" si="41"/>
        <v>10</v>
      </c>
      <c r="Y112" s="48">
        <f t="shared" si="48"/>
        <v>8.74</v>
      </c>
      <c r="Z112" s="49">
        <f t="shared" si="28"/>
        <v>10.389999999999999</v>
      </c>
      <c r="AA112" s="50">
        <f t="shared" si="42"/>
        <v>9</v>
      </c>
      <c r="AB112" s="70">
        <v>8</v>
      </c>
      <c r="AC112" s="70">
        <v>12</v>
      </c>
      <c r="AD112" s="70">
        <v>11.17</v>
      </c>
      <c r="AE112" s="49">
        <f t="shared" si="29"/>
        <v>9</v>
      </c>
      <c r="AF112" s="51">
        <f t="shared" si="43"/>
        <v>3</v>
      </c>
      <c r="AG112" s="70">
        <v>8</v>
      </c>
      <c r="AH112" s="70">
        <v>10</v>
      </c>
      <c r="AI112" s="70">
        <v>9</v>
      </c>
      <c r="AJ112" s="70">
        <v>9</v>
      </c>
      <c r="AK112" s="49">
        <f t="shared" si="30"/>
        <v>9</v>
      </c>
      <c r="AL112" s="51">
        <f t="shared" si="44"/>
        <v>2</v>
      </c>
      <c r="AM112" s="70">
        <v>8</v>
      </c>
      <c r="AN112" s="70">
        <v>10</v>
      </c>
      <c r="AO112" s="49">
        <f t="shared" si="31"/>
        <v>9.428571428571429</v>
      </c>
      <c r="AP112" s="50">
        <f t="shared" si="45"/>
        <v>5</v>
      </c>
      <c r="AQ112" s="70">
        <v>11</v>
      </c>
      <c r="AR112" s="70">
        <v>1</v>
      </c>
      <c r="AS112" s="70">
        <v>14</v>
      </c>
      <c r="AT112" s="52">
        <f t="shared" si="46"/>
        <v>19</v>
      </c>
      <c r="AU112" s="48">
        <f t="shared" si="47"/>
        <v>9.52</v>
      </c>
      <c r="AV112" s="44">
        <f t="shared" si="49"/>
        <v>29</v>
      </c>
      <c r="AW112" s="85">
        <f t="shared" si="50"/>
        <v>9.129999999999999</v>
      </c>
      <c r="AX112" s="53" t="str">
        <f t="shared" si="32"/>
        <v>Rattrapage</v>
      </c>
    </row>
    <row r="113" spans="1:50" ht="19.5" customHeight="1">
      <c r="A113" s="26">
        <v>76</v>
      </c>
      <c r="B113" s="16" t="s">
        <v>313</v>
      </c>
      <c r="C113" s="16" t="s">
        <v>314</v>
      </c>
      <c r="D113" s="16" t="s">
        <v>315</v>
      </c>
      <c r="E113" s="42">
        <f t="shared" si="24"/>
        <v>10.85</v>
      </c>
      <c r="F113" s="43">
        <f t="shared" si="37"/>
        <v>10</v>
      </c>
      <c r="G113" s="70">
        <v>11</v>
      </c>
      <c r="H113" s="70">
        <v>11</v>
      </c>
      <c r="I113" s="70">
        <v>10.5</v>
      </c>
      <c r="J113" s="42">
        <f t="shared" si="25"/>
        <v>10.727272727272727</v>
      </c>
      <c r="K113" s="45">
        <f t="shared" si="38"/>
        <v>11</v>
      </c>
      <c r="L113" s="70">
        <v>8</v>
      </c>
      <c r="M113" s="70">
        <v>12</v>
      </c>
      <c r="N113" s="70">
        <v>11</v>
      </c>
      <c r="O113" s="70">
        <v>12</v>
      </c>
      <c r="P113" s="42">
        <f t="shared" si="26"/>
        <v>11.8</v>
      </c>
      <c r="Q113" s="46">
        <f t="shared" si="39"/>
        <v>5</v>
      </c>
      <c r="R113" s="70">
        <v>13</v>
      </c>
      <c r="S113" s="70">
        <v>10</v>
      </c>
      <c r="T113" s="42">
        <f t="shared" si="27"/>
        <v>11.335</v>
      </c>
      <c r="U113" s="46">
        <f t="shared" si="40"/>
        <v>4</v>
      </c>
      <c r="V113" s="70">
        <v>10.67</v>
      </c>
      <c r="W113" s="70">
        <v>12</v>
      </c>
      <c r="X113" s="47">
        <f t="shared" si="41"/>
        <v>30</v>
      </c>
      <c r="Y113" s="48">
        <f t="shared" si="48"/>
        <v>11.03</v>
      </c>
      <c r="Z113" s="49">
        <f t="shared" si="28"/>
        <v>11.166666666666666</v>
      </c>
      <c r="AA113" s="50">
        <f t="shared" si="42"/>
        <v>9</v>
      </c>
      <c r="AB113" s="70">
        <v>11</v>
      </c>
      <c r="AC113" s="70">
        <v>12</v>
      </c>
      <c r="AD113" s="70">
        <v>10.5</v>
      </c>
      <c r="AE113" s="49">
        <f t="shared" si="29"/>
        <v>11.1</v>
      </c>
      <c r="AF113" s="51">
        <f t="shared" si="43"/>
        <v>10</v>
      </c>
      <c r="AG113" s="70">
        <v>9</v>
      </c>
      <c r="AH113" s="70">
        <v>11</v>
      </c>
      <c r="AI113" s="70">
        <v>16.5</v>
      </c>
      <c r="AJ113" s="70">
        <v>9</v>
      </c>
      <c r="AK113" s="49">
        <f t="shared" si="30"/>
        <v>12</v>
      </c>
      <c r="AL113" s="51">
        <f t="shared" si="44"/>
        <v>4</v>
      </c>
      <c r="AM113" s="70">
        <v>14</v>
      </c>
      <c r="AN113" s="70">
        <v>10</v>
      </c>
      <c r="AO113" s="49">
        <f t="shared" si="31"/>
        <v>10.762857142857143</v>
      </c>
      <c r="AP113" s="50">
        <f t="shared" si="45"/>
        <v>7</v>
      </c>
      <c r="AQ113" s="70">
        <v>9.67</v>
      </c>
      <c r="AR113" s="70">
        <v>7</v>
      </c>
      <c r="AS113" s="70">
        <v>14</v>
      </c>
      <c r="AT113" s="52">
        <f t="shared" si="46"/>
        <v>30</v>
      </c>
      <c r="AU113" s="48">
        <f t="shared" si="47"/>
        <v>11.17</v>
      </c>
      <c r="AV113" s="44">
        <f t="shared" si="49"/>
        <v>60</v>
      </c>
      <c r="AW113" s="85">
        <f t="shared" si="50"/>
        <v>11.1</v>
      </c>
      <c r="AX113" s="44" t="str">
        <f t="shared" si="32"/>
        <v>Admis(e)</v>
      </c>
    </row>
    <row r="114" spans="1:50" ht="19.5" customHeight="1">
      <c r="A114" s="26">
        <v>77</v>
      </c>
      <c r="B114" s="16" t="s">
        <v>316</v>
      </c>
      <c r="C114" s="16" t="s">
        <v>317</v>
      </c>
      <c r="D114" s="16" t="s">
        <v>60</v>
      </c>
      <c r="E114" s="42">
        <f t="shared" si="24"/>
        <v>7.95</v>
      </c>
      <c r="F114" s="43">
        <f t="shared" si="37"/>
        <v>0</v>
      </c>
      <c r="G114" s="70">
        <v>7.5</v>
      </c>
      <c r="H114" s="70">
        <v>7.17</v>
      </c>
      <c r="I114" s="70">
        <v>9.33</v>
      </c>
      <c r="J114" s="42">
        <f t="shared" si="25"/>
        <v>9.5</v>
      </c>
      <c r="K114" s="45">
        <f t="shared" si="38"/>
        <v>6</v>
      </c>
      <c r="L114" s="70">
        <v>6.5</v>
      </c>
      <c r="M114" s="70">
        <v>11</v>
      </c>
      <c r="N114" s="70">
        <v>12.5</v>
      </c>
      <c r="O114" s="70">
        <v>8</v>
      </c>
      <c r="P114" s="42">
        <f t="shared" si="26"/>
        <v>9.3</v>
      </c>
      <c r="Q114" s="46">
        <f t="shared" si="39"/>
        <v>0</v>
      </c>
      <c r="R114" s="70">
        <v>9.5</v>
      </c>
      <c r="S114" s="70">
        <v>9</v>
      </c>
      <c r="T114" s="42">
        <f t="shared" si="27"/>
        <v>6.5</v>
      </c>
      <c r="U114" s="46">
        <f t="shared" si="40"/>
        <v>0</v>
      </c>
      <c r="V114" s="70">
        <v>8</v>
      </c>
      <c r="W114" s="70">
        <v>5</v>
      </c>
      <c r="X114" s="47">
        <f t="shared" si="41"/>
        <v>6</v>
      </c>
      <c r="Y114" s="48">
        <f t="shared" si="48"/>
        <v>8.55</v>
      </c>
      <c r="Z114" s="49">
        <f t="shared" si="28"/>
        <v>10.28</v>
      </c>
      <c r="AA114" s="50">
        <f t="shared" si="42"/>
        <v>9</v>
      </c>
      <c r="AB114" s="70">
        <v>10</v>
      </c>
      <c r="AC114" s="70">
        <v>11.17</v>
      </c>
      <c r="AD114" s="70">
        <v>9.67</v>
      </c>
      <c r="AE114" s="49">
        <f t="shared" si="29"/>
        <v>10</v>
      </c>
      <c r="AF114" s="51">
        <f t="shared" si="43"/>
        <v>10</v>
      </c>
      <c r="AG114" s="70">
        <v>8.5</v>
      </c>
      <c r="AH114" s="70">
        <v>9.5</v>
      </c>
      <c r="AI114" s="70">
        <v>13.5</v>
      </c>
      <c r="AJ114" s="70">
        <v>9.5</v>
      </c>
      <c r="AK114" s="49">
        <f t="shared" si="30"/>
        <v>8.25</v>
      </c>
      <c r="AL114" s="51">
        <f t="shared" si="44"/>
        <v>2</v>
      </c>
      <c r="AM114" s="70">
        <v>10.5</v>
      </c>
      <c r="AN114" s="70">
        <v>6</v>
      </c>
      <c r="AO114" s="49">
        <f t="shared" si="31"/>
        <v>11.808571428571428</v>
      </c>
      <c r="AP114" s="50">
        <f t="shared" si="45"/>
        <v>7</v>
      </c>
      <c r="AQ114" s="70">
        <v>7.83</v>
      </c>
      <c r="AR114" s="70">
        <v>14</v>
      </c>
      <c r="AS114" s="70">
        <v>13</v>
      </c>
      <c r="AT114" s="52">
        <f t="shared" si="46"/>
        <v>30</v>
      </c>
      <c r="AU114" s="48">
        <f t="shared" si="47"/>
        <v>10.28</v>
      </c>
      <c r="AV114" s="44">
        <f t="shared" si="49"/>
        <v>36</v>
      </c>
      <c r="AW114" s="85">
        <f t="shared" si="50"/>
        <v>9.42</v>
      </c>
      <c r="AX114" s="53" t="str">
        <f t="shared" si="32"/>
        <v>Rattrapage</v>
      </c>
    </row>
    <row r="115" spans="1:50" ht="19.5" customHeight="1">
      <c r="A115" s="26">
        <v>78</v>
      </c>
      <c r="B115" s="16" t="s">
        <v>318</v>
      </c>
      <c r="C115" s="16" t="s">
        <v>319</v>
      </c>
      <c r="D115" s="16" t="s">
        <v>320</v>
      </c>
      <c r="E115" s="42">
        <f t="shared" si="24"/>
        <v>9.149000000000001</v>
      </c>
      <c r="F115" s="43">
        <f t="shared" si="37"/>
        <v>3</v>
      </c>
      <c r="G115" s="70">
        <v>8</v>
      </c>
      <c r="H115" s="70">
        <v>10</v>
      </c>
      <c r="I115" s="70">
        <v>9.83</v>
      </c>
      <c r="J115" s="42">
        <f t="shared" si="25"/>
        <v>11.545454545454545</v>
      </c>
      <c r="K115" s="45">
        <f t="shared" si="38"/>
        <v>11</v>
      </c>
      <c r="L115" s="70">
        <v>10</v>
      </c>
      <c r="M115" s="70">
        <v>12.5</v>
      </c>
      <c r="N115" s="70">
        <v>13</v>
      </c>
      <c r="O115" s="70">
        <v>10.5</v>
      </c>
      <c r="P115" s="42">
        <f t="shared" si="26"/>
        <v>10</v>
      </c>
      <c r="Q115" s="46">
        <f t="shared" si="39"/>
        <v>5</v>
      </c>
      <c r="R115" s="70">
        <v>10</v>
      </c>
      <c r="S115" s="70">
        <v>10</v>
      </c>
      <c r="T115" s="42">
        <f t="shared" si="27"/>
        <v>9.5</v>
      </c>
      <c r="U115" s="46">
        <f t="shared" si="40"/>
        <v>2</v>
      </c>
      <c r="V115" s="70">
        <v>11</v>
      </c>
      <c r="W115" s="70">
        <v>8</v>
      </c>
      <c r="X115" s="47">
        <f t="shared" si="41"/>
        <v>30</v>
      </c>
      <c r="Y115" s="48">
        <f t="shared" si="48"/>
        <v>10.22</v>
      </c>
      <c r="Z115" s="49">
        <f t="shared" si="28"/>
        <v>12.333333333333334</v>
      </c>
      <c r="AA115" s="50">
        <f t="shared" si="42"/>
        <v>9</v>
      </c>
      <c r="AB115" s="70">
        <v>8.5</v>
      </c>
      <c r="AC115" s="70">
        <v>15</v>
      </c>
      <c r="AD115" s="70">
        <v>13.5</v>
      </c>
      <c r="AE115" s="49">
        <f t="shared" si="29"/>
        <v>10</v>
      </c>
      <c r="AF115" s="51">
        <f t="shared" si="43"/>
        <v>10</v>
      </c>
      <c r="AG115" s="70">
        <v>8.5</v>
      </c>
      <c r="AH115" s="70">
        <v>9.5</v>
      </c>
      <c r="AI115" s="70">
        <v>12</v>
      </c>
      <c r="AJ115" s="70">
        <v>11</v>
      </c>
      <c r="AK115" s="49">
        <f t="shared" si="30"/>
        <v>9.5</v>
      </c>
      <c r="AL115" s="51">
        <f t="shared" si="44"/>
        <v>2</v>
      </c>
      <c r="AM115" s="70">
        <v>10</v>
      </c>
      <c r="AN115" s="70">
        <v>9</v>
      </c>
      <c r="AO115" s="49">
        <f t="shared" si="31"/>
        <v>10.95142857142857</v>
      </c>
      <c r="AP115" s="50">
        <f t="shared" si="45"/>
        <v>7</v>
      </c>
      <c r="AQ115" s="70">
        <v>7.83</v>
      </c>
      <c r="AR115" s="70">
        <v>11</v>
      </c>
      <c r="AS115" s="70">
        <v>13</v>
      </c>
      <c r="AT115" s="52">
        <f t="shared" si="46"/>
        <v>30</v>
      </c>
      <c r="AU115" s="48">
        <f t="shared" si="47"/>
        <v>10.86</v>
      </c>
      <c r="AV115" s="44">
        <f t="shared" si="49"/>
        <v>60</v>
      </c>
      <c r="AW115" s="85">
        <f t="shared" si="50"/>
        <v>10.54</v>
      </c>
      <c r="AX115" s="44" t="str">
        <f t="shared" si="32"/>
        <v>Admis(e)</v>
      </c>
    </row>
    <row r="116" spans="1:50" ht="19.5" customHeight="1">
      <c r="A116" s="26">
        <v>79</v>
      </c>
      <c r="B116" s="16" t="s">
        <v>321</v>
      </c>
      <c r="C116" s="16" t="s">
        <v>322</v>
      </c>
      <c r="D116" s="16" t="s">
        <v>323</v>
      </c>
      <c r="E116" s="42">
        <f t="shared" si="24"/>
        <v>9.800999999999998</v>
      </c>
      <c r="F116" s="43">
        <f t="shared" si="37"/>
        <v>10</v>
      </c>
      <c r="G116" s="70">
        <v>10.5</v>
      </c>
      <c r="H116" s="70">
        <v>9.67</v>
      </c>
      <c r="I116" s="70">
        <v>9</v>
      </c>
      <c r="J116" s="42">
        <f t="shared" si="25"/>
        <v>9.681818181818182</v>
      </c>
      <c r="K116" s="45">
        <f t="shared" si="38"/>
        <v>8</v>
      </c>
      <c r="L116" s="70">
        <v>6.5</v>
      </c>
      <c r="M116" s="70">
        <v>10</v>
      </c>
      <c r="N116" s="70">
        <v>13</v>
      </c>
      <c r="O116" s="70">
        <v>10.5</v>
      </c>
      <c r="P116" s="42">
        <f t="shared" si="26"/>
        <v>10.7</v>
      </c>
      <c r="Q116" s="46">
        <f t="shared" si="39"/>
        <v>5</v>
      </c>
      <c r="R116" s="70">
        <v>10.5</v>
      </c>
      <c r="S116" s="70">
        <v>11</v>
      </c>
      <c r="T116" s="42">
        <f t="shared" si="27"/>
        <v>6.085</v>
      </c>
      <c r="U116" s="46">
        <f t="shared" si="40"/>
        <v>0</v>
      </c>
      <c r="V116" s="70">
        <v>7.17</v>
      </c>
      <c r="W116" s="70">
        <v>5</v>
      </c>
      <c r="X116" s="47">
        <f t="shared" si="41"/>
        <v>23</v>
      </c>
      <c r="Y116" s="48">
        <f t="shared" si="48"/>
        <v>9.42</v>
      </c>
      <c r="Z116" s="49">
        <f t="shared" si="28"/>
        <v>10</v>
      </c>
      <c r="AA116" s="50">
        <f t="shared" si="42"/>
        <v>9</v>
      </c>
      <c r="AB116" s="70">
        <v>11.5</v>
      </c>
      <c r="AC116" s="70">
        <v>10.83</v>
      </c>
      <c r="AD116" s="70">
        <v>7.67</v>
      </c>
      <c r="AE116" s="49">
        <f t="shared" si="29"/>
        <v>5.5</v>
      </c>
      <c r="AF116" s="51">
        <f t="shared" si="43"/>
        <v>0</v>
      </c>
      <c r="AG116" s="70">
        <v>7</v>
      </c>
      <c r="AH116" s="70">
        <v>6</v>
      </c>
      <c r="AI116" s="70">
        <v>0</v>
      </c>
      <c r="AJ116" s="70">
        <v>8</v>
      </c>
      <c r="AK116" s="49">
        <f t="shared" si="30"/>
        <v>10</v>
      </c>
      <c r="AL116" s="51">
        <f t="shared" si="44"/>
        <v>4</v>
      </c>
      <c r="AM116" s="70">
        <v>12</v>
      </c>
      <c r="AN116" s="70">
        <v>8</v>
      </c>
      <c r="AO116" s="49">
        <f t="shared" si="31"/>
        <v>11.522857142857143</v>
      </c>
      <c r="AP116" s="50">
        <f t="shared" si="45"/>
        <v>7</v>
      </c>
      <c r="AQ116" s="70">
        <v>9.83</v>
      </c>
      <c r="AR116" s="70">
        <v>11</v>
      </c>
      <c r="AS116" s="70">
        <v>13</v>
      </c>
      <c r="AT116" s="52">
        <f t="shared" si="46"/>
        <v>20</v>
      </c>
      <c r="AU116" s="48">
        <f t="shared" si="47"/>
        <v>8.86</v>
      </c>
      <c r="AV116" s="44">
        <f t="shared" si="49"/>
        <v>43</v>
      </c>
      <c r="AW116" s="85">
        <f t="shared" si="50"/>
        <v>9.14</v>
      </c>
      <c r="AX116" s="53" t="str">
        <f t="shared" si="32"/>
        <v>Rattrapage</v>
      </c>
    </row>
    <row r="117" spans="1:50" ht="19.5" customHeight="1">
      <c r="A117" s="26">
        <v>80</v>
      </c>
      <c r="B117" s="16" t="s">
        <v>324</v>
      </c>
      <c r="C117" s="16" t="s">
        <v>325</v>
      </c>
      <c r="D117" s="16" t="s">
        <v>326</v>
      </c>
      <c r="E117" s="42">
        <f t="shared" si="24"/>
        <v>9.351999999999999</v>
      </c>
      <c r="F117" s="43">
        <f t="shared" si="37"/>
        <v>10</v>
      </c>
      <c r="G117" s="70">
        <v>10</v>
      </c>
      <c r="H117" s="70">
        <v>10.17</v>
      </c>
      <c r="I117" s="70">
        <v>7.67</v>
      </c>
      <c r="J117" s="42">
        <f t="shared" si="25"/>
        <v>9.681818181818182</v>
      </c>
      <c r="K117" s="45">
        <f t="shared" si="38"/>
        <v>4</v>
      </c>
      <c r="L117" s="70">
        <v>8.5</v>
      </c>
      <c r="M117" s="70">
        <v>6</v>
      </c>
      <c r="N117" s="70">
        <v>15</v>
      </c>
      <c r="O117" s="70">
        <v>13.5</v>
      </c>
      <c r="P117" s="42">
        <f t="shared" si="26"/>
        <v>8.9</v>
      </c>
      <c r="Q117" s="46">
        <f t="shared" si="39"/>
        <v>0</v>
      </c>
      <c r="R117" s="70">
        <v>9.5</v>
      </c>
      <c r="S117" s="70">
        <v>8</v>
      </c>
      <c r="T117" s="42">
        <f t="shared" si="27"/>
        <v>8.165</v>
      </c>
      <c r="U117" s="46">
        <f t="shared" si="40"/>
        <v>0</v>
      </c>
      <c r="V117" s="70">
        <v>9.33</v>
      </c>
      <c r="W117" s="70">
        <v>7</v>
      </c>
      <c r="X117" s="47">
        <f t="shared" si="41"/>
        <v>14</v>
      </c>
      <c r="Y117" s="48">
        <f t="shared" si="48"/>
        <v>9.24</v>
      </c>
      <c r="Z117" s="49">
        <f t="shared" si="28"/>
        <v>12</v>
      </c>
      <c r="AA117" s="50">
        <f t="shared" si="42"/>
        <v>9</v>
      </c>
      <c r="AB117" s="70">
        <v>11</v>
      </c>
      <c r="AC117" s="70">
        <v>14.33</v>
      </c>
      <c r="AD117" s="70">
        <v>10.67</v>
      </c>
      <c r="AE117" s="49">
        <f t="shared" si="29"/>
        <v>8.6</v>
      </c>
      <c r="AF117" s="51">
        <f t="shared" si="43"/>
        <v>4</v>
      </c>
      <c r="AG117" s="70">
        <v>6</v>
      </c>
      <c r="AH117" s="70">
        <v>7</v>
      </c>
      <c r="AI117" s="70">
        <v>11.5</v>
      </c>
      <c r="AJ117" s="70">
        <v>12</v>
      </c>
      <c r="AK117" s="49">
        <f t="shared" si="30"/>
        <v>10</v>
      </c>
      <c r="AL117" s="51">
        <f t="shared" si="44"/>
        <v>4</v>
      </c>
      <c r="AM117" s="70">
        <v>10</v>
      </c>
      <c r="AN117" s="70">
        <v>10</v>
      </c>
      <c r="AO117" s="49">
        <f t="shared" si="31"/>
        <v>12.379999999999999</v>
      </c>
      <c r="AP117" s="50">
        <f t="shared" si="45"/>
        <v>7</v>
      </c>
      <c r="AQ117" s="70">
        <v>8.33</v>
      </c>
      <c r="AR117" s="70">
        <v>14</v>
      </c>
      <c r="AS117" s="70">
        <v>14</v>
      </c>
      <c r="AT117" s="52">
        <f t="shared" si="46"/>
        <v>30</v>
      </c>
      <c r="AU117" s="48">
        <f t="shared" si="47"/>
        <v>10.69</v>
      </c>
      <c r="AV117" s="44">
        <f t="shared" si="49"/>
        <v>44</v>
      </c>
      <c r="AW117" s="85">
        <f t="shared" si="50"/>
        <v>9.97</v>
      </c>
      <c r="AX117" s="53" t="str">
        <f t="shared" si="32"/>
        <v>Rattrapage</v>
      </c>
    </row>
    <row r="118" spans="1:50" ht="19.5" customHeight="1">
      <c r="A118" s="26">
        <v>81</v>
      </c>
      <c r="B118" s="16" t="s">
        <v>327</v>
      </c>
      <c r="C118" s="16" t="s">
        <v>328</v>
      </c>
      <c r="D118" s="16" t="s">
        <v>90</v>
      </c>
      <c r="E118" s="42">
        <f t="shared" si="24"/>
        <v>9.75</v>
      </c>
      <c r="F118" s="43">
        <f t="shared" si="37"/>
        <v>6</v>
      </c>
      <c r="G118" s="70">
        <v>9</v>
      </c>
      <c r="H118" s="70">
        <v>10</v>
      </c>
      <c r="I118" s="70">
        <v>10.5</v>
      </c>
      <c r="J118" s="42">
        <f t="shared" si="25"/>
        <v>11</v>
      </c>
      <c r="K118" s="45">
        <f t="shared" si="38"/>
        <v>11</v>
      </c>
      <c r="L118" s="70">
        <v>10</v>
      </c>
      <c r="M118" s="70">
        <v>12.5</v>
      </c>
      <c r="N118" s="70">
        <v>10</v>
      </c>
      <c r="O118" s="70">
        <v>10.5</v>
      </c>
      <c r="P118" s="42">
        <f t="shared" si="26"/>
        <v>11.5</v>
      </c>
      <c r="Q118" s="46">
        <f t="shared" si="39"/>
        <v>5</v>
      </c>
      <c r="R118" s="70">
        <v>12.5</v>
      </c>
      <c r="S118" s="70">
        <v>10</v>
      </c>
      <c r="T118" s="42">
        <f t="shared" si="27"/>
        <v>10.665</v>
      </c>
      <c r="U118" s="46">
        <f t="shared" si="40"/>
        <v>4</v>
      </c>
      <c r="V118" s="70">
        <v>11.33</v>
      </c>
      <c r="W118" s="70">
        <v>10</v>
      </c>
      <c r="X118" s="47">
        <f t="shared" si="41"/>
        <v>30</v>
      </c>
      <c r="Y118" s="48">
        <f t="shared" si="48"/>
        <v>10.629999999999999</v>
      </c>
      <c r="Z118" s="49">
        <f t="shared" si="28"/>
        <v>11.113333333333333</v>
      </c>
      <c r="AA118" s="50">
        <f t="shared" si="42"/>
        <v>9</v>
      </c>
      <c r="AB118" s="70">
        <v>9</v>
      </c>
      <c r="AC118" s="70">
        <v>10.67</v>
      </c>
      <c r="AD118" s="70">
        <v>13.67</v>
      </c>
      <c r="AE118" s="49">
        <f t="shared" si="29"/>
        <v>9</v>
      </c>
      <c r="AF118" s="51">
        <f t="shared" si="43"/>
        <v>5</v>
      </c>
      <c r="AG118" s="70">
        <v>7</v>
      </c>
      <c r="AH118" s="70">
        <v>10</v>
      </c>
      <c r="AI118" s="70">
        <v>11</v>
      </c>
      <c r="AJ118" s="70">
        <v>8.5</v>
      </c>
      <c r="AK118" s="49">
        <f t="shared" si="30"/>
        <v>12.25</v>
      </c>
      <c r="AL118" s="51">
        <f t="shared" si="44"/>
        <v>4</v>
      </c>
      <c r="AM118" s="70">
        <v>12.5</v>
      </c>
      <c r="AN118" s="70">
        <v>12</v>
      </c>
      <c r="AO118" s="49">
        <f t="shared" si="31"/>
        <v>11.285714285714286</v>
      </c>
      <c r="AP118" s="50">
        <f t="shared" si="45"/>
        <v>7</v>
      </c>
      <c r="AQ118" s="70">
        <v>8</v>
      </c>
      <c r="AR118" s="70">
        <v>12</v>
      </c>
      <c r="AS118" s="70">
        <v>13</v>
      </c>
      <c r="AT118" s="52">
        <f t="shared" si="46"/>
        <v>30</v>
      </c>
      <c r="AU118" s="48">
        <f t="shared" si="47"/>
        <v>10.61</v>
      </c>
      <c r="AV118" s="44">
        <f t="shared" si="49"/>
        <v>60</v>
      </c>
      <c r="AW118" s="85">
        <f t="shared" si="50"/>
        <v>10.62</v>
      </c>
      <c r="AX118" s="44" t="str">
        <f t="shared" si="32"/>
        <v>Admis(e)</v>
      </c>
    </row>
    <row r="119" spans="1:50" ht="19.5" customHeight="1">
      <c r="A119" s="26">
        <v>82</v>
      </c>
      <c r="B119" s="16" t="s">
        <v>329</v>
      </c>
      <c r="C119" s="16" t="s">
        <v>330</v>
      </c>
      <c r="D119" s="16" t="s">
        <v>331</v>
      </c>
      <c r="E119" s="42">
        <f t="shared" si="24"/>
        <v>8.599</v>
      </c>
      <c r="F119" s="43">
        <f t="shared" si="37"/>
        <v>0</v>
      </c>
      <c r="G119" s="70">
        <v>8.5</v>
      </c>
      <c r="H119" s="70">
        <v>8.5</v>
      </c>
      <c r="I119" s="70">
        <v>8.83</v>
      </c>
      <c r="J119" s="42">
        <f t="shared" si="25"/>
        <v>9.636363636363637</v>
      </c>
      <c r="K119" s="45">
        <f t="shared" si="38"/>
        <v>8</v>
      </c>
      <c r="L119" s="70">
        <v>4</v>
      </c>
      <c r="M119" s="70">
        <v>11</v>
      </c>
      <c r="N119" s="70">
        <v>11.5</v>
      </c>
      <c r="O119" s="70">
        <v>13.5</v>
      </c>
      <c r="P119" s="42">
        <f t="shared" si="26"/>
        <v>12.5</v>
      </c>
      <c r="Q119" s="46">
        <f t="shared" si="39"/>
        <v>5</v>
      </c>
      <c r="R119" s="70">
        <v>13.5</v>
      </c>
      <c r="S119" s="70">
        <v>11</v>
      </c>
      <c r="T119" s="42">
        <f t="shared" si="27"/>
        <v>7.085</v>
      </c>
      <c r="U119" s="46">
        <f t="shared" si="40"/>
        <v>0</v>
      </c>
      <c r="V119" s="70">
        <v>6.17</v>
      </c>
      <c r="W119" s="70">
        <v>8</v>
      </c>
      <c r="X119" s="47">
        <f t="shared" si="41"/>
        <v>13</v>
      </c>
      <c r="Y119" s="48">
        <f t="shared" si="48"/>
        <v>9.43</v>
      </c>
      <c r="Z119" s="49">
        <f t="shared" si="28"/>
        <v>10.943333333333335</v>
      </c>
      <c r="AA119" s="50">
        <f t="shared" si="42"/>
        <v>9</v>
      </c>
      <c r="AB119" s="70">
        <v>8.5</v>
      </c>
      <c r="AC119" s="70">
        <v>12</v>
      </c>
      <c r="AD119" s="70">
        <v>12.33</v>
      </c>
      <c r="AE119" s="49">
        <f t="shared" si="29"/>
        <v>9.35</v>
      </c>
      <c r="AF119" s="51">
        <f t="shared" si="43"/>
        <v>2</v>
      </c>
      <c r="AG119" s="70">
        <v>8</v>
      </c>
      <c r="AH119" s="70">
        <v>8.5</v>
      </c>
      <c r="AI119" s="70">
        <v>9</v>
      </c>
      <c r="AJ119" s="70">
        <v>13</v>
      </c>
      <c r="AK119" s="49">
        <f t="shared" si="30"/>
        <v>9.75</v>
      </c>
      <c r="AL119" s="51">
        <f t="shared" si="44"/>
        <v>2</v>
      </c>
      <c r="AM119" s="70">
        <v>8.5</v>
      </c>
      <c r="AN119" s="70">
        <v>11</v>
      </c>
      <c r="AO119" s="49">
        <f t="shared" si="31"/>
        <v>12.857142857142858</v>
      </c>
      <c r="AP119" s="50">
        <f t="shared" si="45"/>
        <v>7</v>
      </c>
      <c r="AQ119" s="70">
        <v>10.5</v>
      </c>
      <c r="AR119" s="70">
        <v>15</v>
      </c>
      <c r="AS119" s="70">
        <v>13</v>
      </c>
      <c r="AT119" s="52">
        <f t="shared" si="46"/>
        <v>30</v>
      </c>
      <c r="AU119" s="48">
        <f t="shared" si="47"/>
        <v>10.7</v>
      </c>
      <c r="AV119" s="44">
        <f t="shared" si="49"/>
        <v>60</v>
      </c>
      <c r="AW119" s="85">
        <f t="shared" si="50"/>
        <v>10.07</v>
      </c>
      <c r="AX119" s="44" t="str">
        <f t="shared" si="32"/>
        <v>Admis(e)</v>
      </c>
    </row>
    <row r="120" spans="1:50" ht="19.5" customHeight="1">
      <c r="A120" s="26">
        <v>83</v>
      </c>
      <c r="B120" s="16" t="s">
        <v>332</v>
      </c>
      <c r="C120" s="16" t="s">
        <v>333</v>
      </c>
      <c r="D120" s="16" t="s">
        <v>334</v>
      </c>
      <c r="E120" s="42">
        <f t="shared" si="24"/>
        <v>10.198000000000002</v>
      </c>
      <c r="F120" s="43">
        <f t="shared" si="37"/>
        <v>10</v>
      </c>
      <c r="G120" s="70">
        <v>10</v>
      </c>
      <c r="H120" s="70">
        <v>8.83</v>
      </c>
      <c r="I120" s="70">
        <v>11.83</v>
      </c>
      <c r="J120" s="42">
        <f t="shared" si="25"/>
        <v>9.454545454545455</v>
      </c>
      <c r="K120" s="45">
        <f t="shared" si="38"/>
        <v>8</v>
      </c>
      <c r="L120" s="70">
        <v>4</v>
      </c>
      <c r="M120" s="70">
        <v>11.5</v>
      </c>
      <c r="N120" s="70">
        <v>11.5</v>
      </c>
      <c r="O120" s="70">
        <v>11.5</v>
      </c>
      <c r="P120" s="42">
        <f t="shared" si="26"/>
        <v>12.4</v>
      </c>
      <c r="Q120" s="46">
        <f t="shared" si="39"/>
        <v>5</v>
      </c>
      <c r="R120" s="70">
        <v>14</v>
      </c>
      <c r="S120" s="70">
        <v>10</v>
      </c>
      <c r="T120" s="42">
        <f t="shared" si="27"/>
        <v>11.085</v>
      </c>
      <c r="U120" s="46">
        <f t="shared" si="40"/>
        <v>4</v>
      </c>
      <c r="V120" s="70">
        <v>11.17</v>
      </c>
      <c r="W120" s="70">
        <v>11</v>
      </c>
      <c r="X120" s="47">
        <f t="shared" si="41"/>
        <v>30</v>
      </c>
      <c r="Y120" s="48">
        <f t="shared" si="48"/>
        <v>10.42</v>
      </c>
      <c r="Z120" s="49">
        <f t="shared" si="28"/>
        <v>12.276666666666667</v>
      </c>
      <c r="AA120" s="50">
        <f t="shared" si="42"/>
        <v>9</v>
      </c>
      <c r="AB120" s="70">
        <v>10.5</v>
      </c>
      <c r="AC120" s="70">
        <v>14.83</v>
      </c>
      <c r="AD120" s="70">
        <v>11.5</v>
      </c>
      <c r="AE120" s="49">
        <f t="shared" si="29"/>
        <v>10.1</v>
      </c>
      <c r="AF120" s="51">
        <f t="shared" si="43"/>
        <v>10</v>
      </c>
      <c r="AG120" s="70">
        <v>8</v>
      </c>
      <c r="AH120" s="70">
        <v>7</v>
      </c>
      <c r="AI120" s="70">
        <v>14</v>
      </c>
      <c r="AJ120" s="70">
        <v>14</v>
      </c>
      <c r="AK120" s="49">
        <f t="shared" si="30"/>
        <v>10</v>
      </c>
      <c r="AL120" s="51">
        <f t="shared" si="44"/>
        <v>4</v>
      </c>
      <c r="AM120" s="70">
        <v>12</v>
      </c>
      <c r="AN120" s="70">
        <v>8</v>
      </c>
      <c r="AO120" s="49">
        <f t="shared" si="31"/>
        <v>14.142857142857142</v>
      </c>
      <c r="AP120" s="50">
        <f t="shared" si="45"/>
        <v>7</v>
      </c>
      <c r="AQ120" s="70">
        <v>14.5</v>
      </c>
      <c r="AR120" s="70">
        <v>14</v>
      </c>
      <c r="AS120" s="70">
        <v>14</v>
      </c>
      <c r="AT120" s="52">
        <f t="shared" si="46"/>
        <v>30</v>
      </c>
      <c r="AU120" s="48">
        <f t="shared" si="47"/>
        <v>11.69</v>
      </c>
      <c r="AV120" s="44">
        <f t="shared" si="49"/>
        <v>60</v>
      </c>
      <c r="AW120" s="85">
        <f t="shared" si="50"/>
        <v>11.049999999999999</v>
      </c>
      <c r="AX120" s="44" t="str">
        <f t="shared" si="32"/>
        <v>Admis(e)</v>
      </c>
    </row>
    <row r="121" spans="1:50" ht="19.5" customHeight="1">
      <c r="A121" s="26">
        <v>84</v>
      </c>
      <c r="B121" s="16" t="s">
        <v>335</v>
      </c>
      <c r="C121" s="16" t="s">
        <v>336</v>
      </c>
      <c r="D121" s="16" t="s">
        <v>90</v>
      </c>
      <c r="E121" s="42">
        <f t="shared" si="24"/>
        <v>9.401999999999997</v>
      </c>
      <c r="F121" s="43">
        <f t="shared" si="37"/>
        <v>10</v>
      </c>
      <c r="G121" s="70">
        <v>12</v>
      </c>
      <c r="H121" s="70">
        <v>6.67</v>
      </c>
      <c r="I121" s="70">
        <v>8.67</v>
      </c>
      <c r="J121" s="42">
        <f t="shared" si="25"/>
        <v>10.181818181818182</v>
      </c>
      <c r="K121" s="45">
        <f t="shared" si="38"/>
        <v>11</v>
      </c>
      <c r="L121" s="70">
        <v>9</v>
      </c>
      <c r="M121" s="70">
        <v>12.5</v>
      </c>
      <c r="N121" s="70">
        <v>9</v>
      </c>
      <c r="O121" s="70">
        <v>8.5</v>
      </c>
      <c r="P121" s="42">
        <f t="shared" si="26"/>
        <v>10.9</v>
      </c>
      <c r="Q121" s="46">
        <f t="shared" si="39"/>
        <v>5</v>
      </c>
      <c r="R121" s="70">
        <v>13.5</v>
      </c>
      <c r="S121" s="70">
        <v>7</v>
      </c>
      <c r="T121" s="42">
        <f t="shared" si="27"/>
        <v>8.335</v>
      </c>
      <c r="U121" s="46">
        <f t="shared" si="40"/>
        <v>2</v>
      </c>
      <c r="V121" s="70">
        <v>10.67</v>
      </c>
      <c r="W121" s="70">
        <v>6</v>
      </c>
      <c r="X121" s="47">
        <f t="shared" si="41"/>
        <v>28</v>
      </c>
      <c r="Y121" s="48">
        <f t="shared" si="48"/>
        <v>9.799999999999999</v>
      </c>
      <c r="Z121" s="49">
        <f t="shared" si="28"/>
        <v>10.389999999999999</v>
      </c>
      <c r="AA121" s="50">
        <f t="shared" si="42"/>
        <v>9</v>
      </c>
      <c r="AB121" s="70">
        <v>10.5</v>
      </c>
      <c r="AC121" s="70">
        <v>11.67</v>
      </c>
      <c r="AD121" s="70">
        <v>9</v>
      </c>
      <c r="AE121" s="49">
        <f t="shared" si="29"/>
        <v>9.35</v>
      </c>
      <c r="AF121" s="51">
        <f t="shared" si="43"/>
        <v>2</v>
      </c>
      <c r="AG121" s="70">
        <v>8.5</v>
      </c>
      <c r="AH121" s="70">
        <v>9</v>
      </c>
      <c r="AI121" s="70">
        <v>12.5</v>
      </c>
      <c r="AJ121" s="70">
        <v>8</v>
      </c>
      <c r="AK121" s="49">
        <f t="shared" si="30"/>
        <v>10.25</v>
      </c>
      <c r="AL121" s="51">
        <f t="shared" si="44"/>
        <v>4</v>
      </c>
      <c r="AM121" s="70">
        <v>8</v>
      </c>
      <c r="AN121" s="70">
        <v>12.5</v>
      </c>
      <c r="AO121" s="49">
        <f t="shared" si="31"/>
        <v>11.191428571428572</v>
      </c>
      <c r="AP121" s="50">
        <f t="shared" si="45"/>
        <v>7</v>
      </c>
      <c r="AQ121" s="70">
        <v>7.67</v>
      </c>
      <c r="AR121" s="70">
        <v>12</v>
      </c>
      <c r="AS121" s="70">
        <v>13</v>
      </c>
      <c r="AT121" s="52">
        <f t="shared" si="46"/>
        <v>30</v>
      </c>
      <c r="AU121" s="48">
        <f t="shared" si="47"/>
        <v>10.22</v>
      </c>
      <c r="AV121" s="44">
        <f t="shared" si="49"/>
        <v>60</v>
      </c>
      <c r="AW121" s="85">
        <f t="shared" si="50"/>
        <v>10.01</v>
      </c>
      <c r="AX121" s="44" t="str">
        <f t="shared" si="32"/>
        <v>Admis(e)</v>
      </c>
    </row>
    <row r="122" spans="25:47" ht="12.75">
      <c r="Y122" s="10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10"/>
    </row>
    <row r="123" spans="25:47" ht="12.75">
      <c r="Y123" s="10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10"/>
    </row>
    <row r="124" spans="25:47" ht="12.75">
      <c r="Y124" s="10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10"/>
    </row>
    <row r="125" spans="25:47" ht="12.75">
      <c r="Y125" s="10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10"/>
    </row>
    <row r="126" spans="25:47" ht="12.75">
      <c r="Y126" s="10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13" t="s">
        <v>101</v>
      </c>
      <c r="AN126" s="9"/>
      <c r="AO126" s="9">
        <v>43</v>
      </c>
      <c r="AP126" s="9"/>
      <c r="AQ126" s="13"/>
      <c r="AR126" s="9"/>
      <c r="AS126" s="9"/>
      <c r="AT126" s="9"/>
      <c r="AU126" s="10"/>
    </row>
    <row r="127" spans="25:47" ht="12.75">
      <c r="Y127" s="10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13" t="s">
        <v>102</v>
      </c>
      <c r="AN127" s="9"/>
      <c r="AO127" s="9">
        <v>37</v>
      </c>
      <c r="AP127" s="9"/>
      <c r="AQ127" s="13"/>
      <c r="AR127" s="9"/>
      <c r="AS127" s="9"/>
      <c r="AT127" s="9"/>
      <c r="AU127" s="10"/>
    </row>
    <row r="128" spans="25:47" ht="12.75">
      <c r="Y128" s="10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13" t="s">
        <v>103</v>
      </c>
      <c r="AN128" s="9"/>
      <c r="AO128" s="9">
        <v>4</v>
      </c>
      <c r="AP128" s="9"/>
      <c r="AQ128" s="13"/>
      <c r="AR128" s="9"/>
      <c r="AS128" s="9"/>
      <c r="AT128" s="9"/>
      <c r="AU128" s="10"/>
    </row>
    <row r="129" spans="25:47" ht="12.75">
      <c r="Y129" s="10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13" t="s">
        <v>104</v>
      </c>
      <c r="AN129" s="9"/>
      <c r="AO129" s="9">
        <v>84</v>
      </c>
      <c r="AP129" s="9"/>
      <c r="AQ129" s="13"/>
      <c r="AR129" s="9"/>
      <c r="AS129" s="9"/>
      <c r="AT129" s="9"/>
      <c r="AU129" s="10"/>
    </row>
    <row r="130" spans="25:47" ht="12.75">
      <c r="Y130" s="10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10"/>
    </row>
    <row r="131" spans="25:47" ht="12.75">
      <c r="Y131" s="10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10"/>
    </row>
    <row r="132" spans="25:47" ht="12.75">
      <c r="Y132" s="10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10"/>
    </row>
    <row r="133" spans="25:47" ht="12.75">
      <c r="Y133" s="10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10"/>
    </row>
    <row r="134" spans="25:47" ht="12.75">
      <c r="Y134" s="10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10"/>
    </row>
    <row r="135" spans="25:47" ht="12.75">
      <c r="Y135" s="10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10"/>
    </row>
    <row r="136" spans="25:47" ht="12.75">
      <c r="Y136" s="10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10"/>
    </row>
    <row r="137" spans="25:47" ht="12.75">
      <c r="Y137" s="10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10"/>
    </row>
    <row r="138" spans="25:47" ht="12.75">
      <c r="Y138" s="10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10"/>
    </row>
    <row r="139" spans="25:47" ht="12.75">
      <c r="Y139" s="10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10"/>
    </row>
    <row r="140" spans="25:47" ht="12.75">
      <c r="Y140" s="10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10"/>
    </row>
    <row r="141" spans="25:47" ht="12.75">
      <c r="Y141" s="10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10"/>
    </row>
    <row r="142" spans="25:47" ht="12.75">
      <c r="Y142" s="10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10"/>
    </row>
    <row r="143" spans="25:47" ht="12.75">
      <c r="Y143" s="10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10"/>
    </row>
    <row r="144" spans="25:47" ht="12.75">
      <c r="Y144" s="10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10"/>
    </row>
    <row r="145" spans="25:47" ht="12.75">
      <c r="Y145" s="10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10"/>
    </row>
    <row r="146" spans="25:47" ht="12.75">
      <c r="Y146" s="10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10"/>
    </row>
    <row r="147" spans="25:47" ht="12.75">
      <c r="Y147" s="10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10"/>
    </row>
    <row r="148" spans="25:47" ht="12.75">
      <c r="Y148" s="10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10"/>
    </row>
    <row r="149" spans="25:47" ht="12.75">
      <c r="Y149" s="10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10"/>
    </row>
    <row r="150" spans="25:47" ht="12.75">
      <c r="Y150" s="10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10"/>
    </row>
    <row r="151" spans="25:47" ht="12.75">
      <c r="Y151" s="10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10"/>
    </row>
    <row r="152" spans="25:47" ht="12.75">
      <c r="Y152" s="10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10"/>
    </row>
    <row r="153" spans="25:47" ht="12.75">
      <c r="Y153" s="10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10"/>
    </row>
    <row r="154" spans="25:47" ht="12.75">
      <c r="Y154" s="10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10"/>
    </row>
    <row r="155" spans="25:47" ht="12.75">
      <c r="Y155" s="10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10"/>
    </row>
    <row r="156" spans="25:47" ht="12.75">
      <c r="Y156" s="10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10"/>
    </row>
    <row r="157" spans="25:47" ht="12.75">
      <c r="Y157" s="10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10"/>
    </row>
    <row r="158" spans="25:47" ht="12.75">
      <c r="Y158" s="10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10"/>
    </row>
    <row r="159" spans="25:47" ht="12.75">
      <c r="Y159" s="10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10"/>
    </row>
    <row r="160" spans="25:47" ht="12.75">
      <c r="Y160" s="10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10"/>
    </row>
    <row r="161" spans="25:47" ht="12.75">
      <c r="Y161" s="10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10"/>
    </row>
    <row r="162" spans="25:47" ht="12.75">
      <c r="Y162" s="10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10"/>
    </row>
    <row r="163" spans="25:47" ht="12.75">
      <c r="Y163" s="10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10"/>
    </row>
    <row r="164" spans="25:47" ht="12.75">
      <c r="Y164" s="10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10"/>
    </row>
    <row r="165" spans="25:47" ht="12.75">
      <c r="Y165" s="10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10"/>
    </row>
    <row r="166" spans="25:47" ht="12.75">
      <c r="Y166" s="10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10"/>
    </row>
    <row r="167" spans="25:47" ht="12.75">
      <c r="Y167" s="10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10"/>
    </row>
    <row r="168" spans="25:47" ht="12.75">
      <c r="Y168" s="10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10"/>
    </row>
    <row r="169" spans="25:47" ht="12.75">
      <c r="Y169" s="10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10"/>
    </row>
    <row r="170" spans="25:47" ht="12.75">
      <c r="Y170" s="10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10"/>
    </row>
    <row r="171" spans="25:47" ht="12.75">
      <c r="Y171" s="10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10"/>
    </row>
    <row r="172" spans="25:47" ht="12.75">
      <c r="Y172" s="10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10"/>
    </row>
    <row r="173" spans="25:47" ht="12.75">
      <c r="Y173" s="10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10"/>
    </row>
    <row r="174" spans="25:47" ht="12.75">
      <c r="Y174" s="10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10"/>
    </row>
    <row r="175" spans="25:47" ht="12.75">
      <c r="Y175" s="10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10"/>
    </row>
    <row r="176" spans="25:47" ht="12.75">
      <c r="Y176" s="10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10"/>
    </row>
    <row r="177" spans="25:47" ht="12.75">
      <c r="Y177" s="10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10"/>
    </row>
    <row r="178" spans="25:47" ht="12.75">
      <c r="Y178" s="10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10"/>
    </row>
    <row r="179" spans="25:47" ht="12.75">
      <c r="Y179" s="10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10"/>
    </row>
    <row r="180" spans="25:47" ht="12.75">
      <c r="Y180" s="10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10"/>
    </row>
    <row r="181" spans="25:47" ht="12.75">
      <c r="Y181" s="10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10"/>
    </row>
    <row r="182" spans="25:47" ht="12.75">
      <c r="Y182" s="10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10"/>
    </row>
    <row r="183" spans="25:47" ht="12.75">
      <c r="Y183" s="10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10"/>
    </row>
    <row r="184" spans="25:47" ht="12.75">
      <c r="Y184" s="10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10"/>
    </row>
    <row r="185" spans="25:47" ht="12.75">
      <c r="Y185" s="10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10"/>
    </row>
    <row r="186" spans="25:47" ht="12.75">
      <c r="Y186" s="10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10"/>
    </row>
    <row r="187" spans="25:47" ht="12.75">
      <c r="Y187" s="10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10"/>
    </row>
    <row r="188" spans="25:47" ht="12.75">
      <c r="Y188" s="10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10"/>
    </row>
    <row r="189" spans="25:47" ht="12.75">
      <c r="Y189" s="10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10"/>
    </row>
    <row r="190" spans="25:47" ht="12.75">
      <c r="Y190" s="10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10"/>
    </row>
    <row r="191" spans="25:47" ht="12.75">
      <c r="Y191" s="10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10"/>
    </row>
    <row r="192" spans="25:47" ht="12.75">
      <c r="Y192" s="10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10"/>
    </row>
    <row r="193" spans="25:47" ht="12.75">
      <c r="Y193" s="10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10"/>
    </row>
    <row r="194" spans="25:47" ht="12.75">
      <c r="Y194" s="10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10"/>
    </row>
    <row r="195" spans="25:47" ht="12.75">
      <c r="Y195" s="10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10"/>
    </row>
    <row r="196" spans="25:47" ht="12.75">
      <c r="Y196" s="10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10"/>
    </row>
    <row r="197" spans="25:47" ht="12.75">
      <c r="Y197" s="10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10"/>
    </row>
    <row r="198" spans="25:47" ht="12.75">
      <c r="Y198" s="10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10"/>
    </row>
    <row r="199" spans="25:47" ht="12.75">
      <c r="Y199" s="10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10"/>
    </row>
    <row r="200" spans="25:47" ht="12.75">
      <c r="Y200" s="10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10"/>
    </row>
    <row r="201" spans="25:47" ht="12.75">
      <c r="Y201" s="10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10"/>
    </row>
    <row r="202" spans="25:47" ht="12.75">
      <c r="Y202" s="10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10"/>
    </row>
    <row r="203" spans="25:47" ht="12.75">
      <c r="Y203" s="10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10"/>
    </row>
    <row r="204" spans="25:47" ht="12.75">
      <c r="Y204" s="10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10"/>
    </row>
    <row r="205" spans="25:47" ht="12.75">
      <c r="Y205" s="10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10"/>
    </row>
    <row r="206" spans="25:47" ht="12.75">
      <c r="Y206" s="10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10"/>
    </row>
    <row r="207" spans="25:47" ht="12.75">
      <c r="Y207" s="10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10"/>
    </row>
    <row r="208" spans="25:47" ht="12.75">
      <c r="Y208" s="10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10"/>
    </row>
    <row r="209" spans="25:47" ht="12.75">
      <c r="Y209" s="10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10"/>
    </row>
    <row r="210" spans="25:47" ht="12.75">
      <c r="Y210" s="10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10"/>
    </row>
    <row r="211" spans="25:47" ht="12.75">
      <c r="Y211" s="10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10"/>
    </row>
    <row r="212" spans="25:47" ht="12.75">
      <c r="Y212" s="10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10"/>
    </row>
    <row r="213" spans="25:47" ht="12.75">
      <c r="Y213" s="10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10"/>
    </row>
    <row r="214" spans="25:47" ht="12.75">
      <c r="Y214" s="10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10"/>
    </row>
    <row r="215" spans="25:47" ht="12.75">
      <c r="Y215" s="10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10"/>
    </row>
    <row r="216" spans="25:47" ht="12.75">
      <c r="Y216" s="10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10"/>
    </row>
    <row r="217" spans="25:47" ht="12.75">
      <c r="Y217" s="10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10"/>
    </row>
    <row r="218" spans="25:47" ht="12.75">
      <c r="Y218" s="10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10"/>
    </row>
    <row r="219" spans="25:47" ht="12.75">
      <c r="Y219" s="10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10"/>
    </row>
    <row r="220" spans="25:47" ht="12.75">
      <c r="Y220" s="10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10"/>
    </row>
    <row r="221" spans="25:47" ht="12.75">
      <c r="Y221" s="10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10"/>
    </row>
    <row r="222" spans="25:47" ht="12.75">
      <c r="Y222" s="10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10"/>
    </row>
    <row r="223" spans="25:47" ht="12.75">
      <c r="Y223" s="10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10"/>
    </row>
    <row r="224" spans="25:47" ht="12.75">
      <c r="Y224" s="10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10"/>
    </row>
  </sheetData>
  <sheetProtection/>
  <mergeCells count="3">
    <mergeCell ref="B8:D8"/>
    <mergeCell ref="B53:D53"/>
    <mergeCell ref="B104:D104"/>
  </mergeCells>
  <printOptions/>
  <pageMargins left="0.12" right="0.17" top="0.2362204724409449" bottom="0.2362204724409449" header="0.1968503937007874" footer="0.1968503937007874"/>
  <pageSetup horizontalDpi="600" verticalDpi="600" orientation="landscape" paperSize="9" scale="60" r:id="rId1"/>
  <headerFooter alignWithMargins="0">
    <oddFooter>&amp;C&amp;P/2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1"/>
  <sheetViews>
    <sheetView zoomScalePageLayoutView="0" workbookViewId="0" topLeftCell="A1">
      <selection activeCell="I24" sqref="I24"/>
    </sheetView>
  </sheetViews>
  <sheetFormatPr defaultColWidth="11.421875" defaultRowHeight="12.75"/>
  <cols>
    <col min="1" max="1" width="6.57421875" style="0" customWidth="1"/>
    <col min="2" max="2" width="6.421875" style="0" customWidth="1"/>
    <col min="3" max="3" width="6.140625" style="0" customWidth="1"/>
    <col min="4" max="4" width="5.421875" style="0" customWidth="1"/>
    <col min="5" max="5" width="5.140625" style="0" customWidth="1"/>
    <col min="6" max="6" width="5.8515625" style="0" customWidth="1"/>
    <col min="7" max="7" width="7.00390625" style="0" customWidth="1"/>
    <col min="8" max="8" width="5.8515625" style="0" customWidth="1"/>
    <col min="9" max="9" width="5.57421875" style="0" customWidth="1"/>
    <col min="10" max="10" width="5.421875" style="0" customWidth="1"/>
    <col min="11" max="12" width="5.00390625" style="0" customWidth="1"/>
    <col min="13" max="13" width="5.7109375" style="0" customWidth="1"/>
    <col min="14" max="14" width="4.8515625" style="0" customWidth="1"/>
    <col min="15" max="15" width="5.421875" style="0" customWidth="1"/>
    <col min="16" max="16" width="5.140625" style="0" customWidth="1"/>
    <col min="17" max="17" width="5.28125" style="0" customWidth="1"/>
    <col min="18" max="18" width="4.7109375" style="0" customWidth="1"/>
    <col min="19" max="19" width="5.00390625" style="0" customWidth="1"/>
    <col min="20" max="21" width="4.7109375" style="0" customWidth="1"/>
    <col min="22" max="22" width="6.00390625" style="0" customWidth="1"/>
    <col min="23" max="23" width="5.421875" style="0" customWidth="1"/>
    <col min="24" max="25" width="4.8515625" style="0" customWidth="1"/>
    <col min="26" max="26" width="5.00390625" style="0" customWidth="1"/>
    <col min="27" max="27" width="4.8515625" style="0" customWidth="1"/>
    <col min="28" max="28" width="4.57421875" style="0" customWidth="1"/>
    <col min="29" max="29" width="5.140625" style="0" customWidth="1"/>
    <col min="30" max="30" width="4.8515625" style="0" customWidth="1"/>
    <col min="31" max="31" width="5.00390625" style="0" customWidth="1"/>
    <col min="32" max="32" width="5.421875" style="0" customWidth="1"/>
    <col min="33" max="33" width="4.8515625" style="0" customWidth="1"/>
    <col min="34" max="34" width="5.421875" style="0" customWidth="1"/>
    <col min="35" max="35" width="4.7109375" style="0" customWidth="1"/>
    <col min="36" max="36" width="5.8515625" style="0" customWidth="1"/>
    <col min="37" max="37" width="5.57421875" style="0" customWidth="1"/>
    <col min="38" max="38" width="6.57421875" style="0" customWidth="1"/>
  </cols>
  <sheetData>
    <row r="1" spans="1:38" ht="53.25">
      <c r="A1" s="55" t="s">
        <v>37</v>
      </c>
      <c r="B1" s="55" t="s">
        <v>0</v>
      </c>
      <c r="C1" s="55" t="s">
        <v>1</v>
      </c>
      <c r="D1" s="54" t="s">
        <v>2</v>
      </c>
      <c r="E1" s="55" t="s">
        <v>3</v>
      </c>
      <c r="F1" s="55" t="s">
        <v>4</v>
      </c>
      <c r="G1" s="55" t="s">
        <v>5</v>
      </c>
      <c r="H1" s="54" t="s">
        <v>6</v>
      </c>
      <c r="I1" s="55" t="s">
        <v>7</v>
      </c>
      <c r="J1" s="55" t="s">
        <v>8</v>
      </c>
      <c r="K1" s="55" t="s">
        <v>9</v>
      </c>
      <c r="L1" s="55" t="s">
        <v>10</v>
      </c>
      <c r="M1" s="54" t="s">
        <v>11</v>
      </c>
      <c r="N1" s="55" t="s">
        <v>12</v>
      </c>
      <c r="O1" s="55" t="s">
        <v>13</v>
      </c>
      <c r="P1" s="54" t="s">
        <v>14</v>
      </c>
      <c r="Q1" s="55" t="s">
        <v>15</v>
      </c>
      <c r="R1" s="55" t="s">
        <v>16</v>
      </c>
      <c r="S1" s="56" t="s">
        <v>38</v>
      </c>
      <c r="T1" s="54" t="s">
        <v>17</v>
      </c>
      <c r="U1" s="55" t="s">
        <v>18</v>
      </c>
      <c r="V1" s="55" t="s">
        <v>19</v>
      </c>
      <c r="W1" s="55" t="s">
        <v>20</v>
      </c>
      <c r="X1" s="54" t="s">
        <v>21</v>
      </c>
      <c r="Y1" s="55" t="s">
        <v>22</v>
      </c>
      <c r="Z1" s="55" t="s">
        <v>23</v>
      </c>
      <c r="AA1" s="55" t="s">
        <v>24</v>
      </c>
      <c r="AB1" s="55" t="s">
        <v>25</v>
      </c>
      <c r="AC1" s="54" t="s">
        <v>26</v>
      </c>
      <c r="AD1" s="55" t="s">
        <v>27</v>
      </c>
      <c r="AE1" s="55" t="s">
        <v>28</v>
      </c>
      <c r="AF1" s="54" t="s">
        <v>29</v>
      </c>
      <c r="AG1" s="55" t="s">
        <v>30</v>
      </c>
      <c r="AH1" s="55" t="s">
        <v>31</v>
      </c>
      <c r="AI1" s="55" t="s">
        <v>32</v>
      </c>
      <c r="AJ1" s="57" t="s">
        <v>36</v>
      </c>
      <c r="AK1" s="55" t="s">
        <v>33</v>
      </c>
      <c r="AL1" s="55" t="s">
        <v>343</v>
      </c>
    </row>
    <row r="3" spans="1:38" ht="12.75">
      <c r="A3" s="8" t="s">
        <v>431</v>
      </c>
      <c r="B3" s="8" t="s">
        <v>432</v>
      </c>
      <c r="C3" s="8" t="s">
        <v>194</v>
      </c>
      <c r="D3" s="58" t="s">
        <v>433</v>
      </c>
      <c r="E3" s="59" t="s">
        <v>109</v>
      </c>
      <c r="F3" s="59" t="s">
        <v>434</v>
      </c>
      <c r="G3" s="59" t="s">
        <v>378</v>
      </c>
      <c r="H3" s="58" t="s">
        <v>435</v>
      </c>
      <c r="I3" s="59" t="s">
        <v>137</v>
      </c>
      <c r="J3" s="59" t="s">
        <v>107</v>
      </c>
      <c r="K3" s="59" t="s">
        <v>117</v>
      </c>
      <c r="L3" s="59" t="s">
        <v>105</v>
      </c>
      <c r="M3" s="58" t="s">
        <v>344</v>
      </c>
      <c r="N3" s="59" t="s">
        <v>115</v>
      </c>
      <c r="O3" s="59" t="s">
        <v>130</v>
      </c>
      <c r="P3" s="58" t="s">
        <v>345</v>
      </c>
      <c r="Q3" s="59" t="s">
        <v>109</v>
      </c>
      <c r="R3" s="59" t="s">
        <v>136</v>
      </c>
      <c r="S3" s="60">
        <f aca="true" t="shared" si="0" ref="S3:S21">((D3*10)+(H3*11)+(M3*5)+(P3*4))/30</f>
        <v>9.562333333333333</v>
      </c>
      <c r="T3" s="58" t="s">
        <v>346</v>
      </c>
      <c r="U3" s="59" t="s">
        <v>117</v>
      </c>
      <c r="V3" s="59" t="s">
        <v>119</v>
      </c>
      <c r="W3" s="59" t="s">
        <v>136</v>
      </c>
      <c r="X3" s="58" t="s">
        <v>347</v>
      </c>
      <c r="Y3" s="59" t="s">
        <v>133</v>
      </c>
      <c r="Z3" s="59" t="s">
        <v>115</v>
      </c>
      <c r="AA3" s="59" t="s">
        <v>115</v>
      </c>
      <c r="AB3" s="59" t="s">
        <v>108</v>
      </c>
      <c r="AC3" s="58" t="s">
        <v>348</v>
      </c>
      <c r="AD3" s="59" t="s">
        <v>117</v>
      </c>
      <c r="AE3" s="59" t="s">
        <v>349</v>
      </c>
      <c r="AF3" s="58" t="s">
        <v>350</v>
      </c>
      <c r="AG3" s="59" t="s">
        <v>338</v>
      </c>
      <c r="AH3" s="59" t="s">
        <v>111</v>
      </c>
      <c r="AI3" s="59" t="s">
        <v>107</v>
      </c>
      <c r="AJ3" s="60">
        <f aca="true" t="shared" si="1" ref="AJ3:AJ21">((T3*9)+(X3*10)+(AC3*4)+(AF3*7))/30</f>
        <v>10.953666666666667</v>
      </c>
      <c r="AK3" s="59" t="str">
        <f aca="true" t="shared" si="2" ref="AK3:AK21">IF((S3&gt;=9.99)*(AJ3&gt;=9.99),"Admis","Rattra")</f>
        <v>Rattra</v>
      </c>
      <c r="AL3" s="59"/>
    </row>
    <row r="4" spans="1:38" ht="12.75">
      <c r="A4" s="8" t="s">
        <v>436</v>
      </c>
      <c r="B4" s="8" t="s">
        <v>437</v>
      </c>
      <c r="C4" s="8" t="s">
        <v>235</v>
      </c>
      <c r="D4" s="58" t="s">
        <v>438</v>
      </c>
      <c r="E4" s="59" t="s">
        <v>105</v>
      </c>
      <c r="F4" s="59" t="s">
        <v>439</v>
      </c>
      <c r="G4" s="59" t="s">
        <v>136</v>
      </c>
      <c r="H4" s="58" t="s">
        <v>423</v>
      </c>
      <c r="I4" s="59" t="s">
        <v>398</v>
      </c>
      <c r="J4" s="59" t="s">
        <v>106</v>
      </c>
      <c r="K4" s="59" t="s">
        <v>118</v>
      </c>
      <c r="L4" s="59" t="s">
        <v>117</v>
      </c>
      <c r="M4" s="58" t="s">
        <v>351</v>
      </c>
      <c r="N4" s="59" t="s">
        <v>115</v>
      </c>
      <c r="O4" s="59" t="s">
        <v>111</v>
      </c>
      <c r="P4" s="58" t="s">
        <v>118</v>
      </c>
      <c r="Q4" s="59" t="s">
        <v>118</v>
      </c>
      <c r="R4" s="59" t="s">
        <v>118</v>
      </c>
      <c r="S4" s="60">
        <f t="shared" si="0"/>
        <v>9.745000000000001</v>
      </c>
      <c r="T4" s="58" t="s">
        <v>352</v>
      </c>
      <c r="U4" s="59" t="s">
        <v>115</v>
      </c>
      <c r="V4" s="59" t="s">
        <v>353</v>
      </c>
      <c r="W4" s="59" t="s">
        <v>136</v>
      </c>
      <c r="X4" s="58" t="s">
        <v>105</v>
      </c>
      <c r="Y4" s="59" t="s">
        <v>110</v>
      </c>
      <c r="Z4" s="59" t="s">
        <v>120</v>
      </c>
      <c r="AA4" s="59" t="s">
        <v>108</v>
      </c>
      <c r="AB4" s="59" t="s">
        <v>111</v>
      </c>
      <c r="AC4" s="58" t="s">
        <v>115</v>
      </c>
      <c r="AD4" s="59" t="s">
        <v>117</v>
      </c>
      <c r="AE4" s="59" t="s">
        <v>106</v>
      </c>
      <c r="AF4" s="58" t="s">
        <v>354</v>
      </c>
      <c r="AG4" s="59" t="s">
        <v>338</v>
      </c>
      <c r="AH4" s="59" t="s">
        <v>109</v>
      </c>
      <c r="AI4" s="59" t="s">
        <v>117</v>
      </c>
      <c r="AJ4" s="60">
        <f t="shared" si="1"/>
        <v>10.638333333333332</v>
      </c>
      <c r="AK4" s="59" t="str">
        <f t="shared" si="2"/>
        <v>Rattra</v>
      </c>
      <c r="AL4" s="59"/>
    </row>
    <row r="5" spans="1:38" ht="12.75">
      <c r="A5" s="8" t="s">
        <v>440</v>
      </c>
      <c r="B5" s="8" t="s">
        <v>441</v>
      </c>
      <c r="C5" s="8" t="s">
        <v>442</v>
      </c>
      <c r="D5" s="58" t="s">
        <v>443</v>
      </c>
      <c r="E5" s="59" t="s">
        <v>108</v>
      </c>
      <c r="F5" s="59" t="s">
        <v>444</v>
      </c>
      <c r="G5" s="59" t="s">
        <v>445</v>
      </c>
      <c r="H5" s="58" t="s">
        <v>446</v>
      </c>
      <c r="I5" s="59" t="s">
        <v>132</v>
      </c>
      <c r="J5" s="59" t="s">
        <v>137</v>
      </c>
      <c r="K5" s="59" t="s">
        <v>110</v>
      </c>
      <c r="L5" s="59" t="s">
        <v>115</v>
      </c>
      <c r="M5" s="58" t="s">
        <v>111</v>
      </c>
      <c r="N5" s="59" t="s">
        <v>107</v>
      </c>
      <c r="O5" s="59" t="s">
        <v>109</v>
      </c>
      <c r="P5" s="58" t="s">
        <v>122</v>
      </c>
      <c r="Q5" s="59" t="s">
        <v>338</v>
      </c>
      <c r="R5" s="59" t="s">
        <v>136</v>
      </c>
      <c r="S5" s="60">
        <f t="shared" si="0"/>
        <v>9.191333333333334</v>
      </c>
      <c r="T5" s="58" t="s">
        <v>355</v>
      </c>
      <c r="U5" s="59" t="s">
        <v>115</v>
      </c>
      <c r="V5" s="59" t="s">
        <v>356</v>
      </c>
      <c r="W5" s="59" t="s">
        <v>357</v>
      </c>
      <c r="X5" s="58" t="s">
        <v>358</v>
      </c>
      <c r="Y5" s="59" t="s">
        <v>130</v>
      </c>
      <c r="Z5" s="59" t="s">
        <v>111</v>
      </c>
      <c r="AA5" s="59" t="s">
        <v>108</v>
      </c>
      <c r="AB5" s="59" t="s">
        <v>108</v>
      </c>
      <c r="AC5" s="58" t="s">
        <v>359</v>
      </c>
      <c r="AD5" s="59" t="s">
        <v>107</v>
      </c>
      <c r="AE5" s="59" t="s">
        <v>106</v>
      </c>
      <c r="AF5" s="58" t="s">
        <v>360</v>
      </c>
      <c r="AG5" s="59" t="s">
        <v>337</v>
      </c>
      <c r="AH5" s="59" t="s">
        <v>121</v>
      </c>
      <c r="AI5" s="59" t="s">
        <v>107</v>
      </c>
      <c r="AJ5" s="60">
        <f t="shared" si="1"/>
        <v>11.237666666666666</v>
      </c>
      <c r="AK5" s="59" t="str">
        <f t="shared" si="2"/>
        <v>Rattra</v>
      </c>
      <c r="AL5" s="59"/>
    </row>
    <row r="6" spans="1:38" ht="12.75">
      <c r="A6" s="8" t="s">
        <v>447</v>
      </c>
      <c r="B6" s="8" t="s">
        <v>448</v>
      </c>
      <c r="C6" s="8" t="s">
        <v>449</v>
      </c>
      <c r="D6" s="58" t="s">
        <v>409</v>
      </c>
      <c r="E6" s="59" t="s">
        <v>135</v>
      </c>
      <c r="F6" s="59" t="s">
        <v>450</v>
      </c>
      <c r="G6" s="59" t="s">
        <v>451</v>
      </c>
      <c r="H6" s="58" t="s">
        <v>452</v>
      </c>
      <c r="I6" s="59" t="s">
        <v>453</v>
      </c>
      <c r="J6" s="59" t="s">
        <v>118</v>
      </c>
      <c r="K6" s="59" t="s">
        <v>105</v>
      </c>
      <c r="L6" s="59" t="s">
        <v>105</v>
      </c>
      <c r="M6" s="58" t="s">
        <v>361</v>
      </c>
      <c r="N6" s="59" t="s">
        <v>117</v>
      </c>
      <c r="O6" s="59" t="s">
        <v>110</v>
      </c>
      <c r="P6" s="58" t="s">
        <v>362</v>
      </c>
      <c r="Q6" s="59" t="s">
        <v>119</v>
      </c>
      <c r="R6" s="59" t="s">
        <v>117</v>
      </c>
      <c r="S6" s="60">
        <f t="shared" si="0"/>
        <v>8.973</v>
      </c>
      <c r="T6" s="58" t="s">
        <v>363</v>
      </c>
      <c r="U6" s="59" t="s">
        <v>120</v>
      </c>
      <c r="V6" s="59" t="s">
        <v>337</v>
      </c>
      <c r="W6" s="59" t="s">
        <v>364</v>
      </c>
      <c r="X6" s="58" t="s">
        <v>365</v>
      </c>
      <c r="Y6" s="59" t="s">
        <v>130</v>
      </c>
      <c r="Z6" s="59" t="s">
        <v>107</v>
      </c>
      <c r="AA6" s="59" t="s">
        <v>108</v>
      </c>
      <c r="AB6" s="59" t="s">
        <v>105</v>
      </c>
      <c r="AC6" s="58" t="s">
        <v>366</v>
      </c>
      <c r="AD6" s="59" t="s">
        <v>107</v>
      </c>
      <c r="AE6" s="59" t="s">
        <v>367</v>
      </c>
      <c r="AF6" s="58" t="s">
        <v>360</v>
      </c>
      <c r="AG6" s="59" t="s">
        <v>140</v>
      </c>
      <c r="AH6" s="59" t="s">
        <v>117</v>
      </c>
      <c r="AI6" s="59" t="s">
        <v>107</v>
      </c>
      <c r="AJ6" s="60">
        <f t="shared" si="1"/>
        <v>11.482333333333333</v>
      </c>
      <c r="AK6" s="59" t="str">
        <f t="shared" si="2"/>
        <v>Rattra</v>
      </c>
      <c r="AL6" s="59"/>
    </row>
    <row r="7" spans="1:38" ht="12.75">
      <c r="A7" s="8" t="s">
        <v>454</v>
      </c>
      <c r="B7" s="8" t="s">
        <v>455</v>
      </c>
      <c r="C7" s="8" t="s">
        <v>456</v>
      </c>
      <c r="D7" s="58" t="s">
        <v>457</v>
      </c>
      <c r="E7" s="59" t="s">
        <v>109</v>
      </c>
      <c r="F7" s="59" t="s">
        <v>458</v>
      </c>
      <c r="G7" s="59" t="s">
        <v>357</v>
      </c>
      <c r="H7" s="58" t="s">
        <v>459</v>
      </c>
      <c r="I7" s="59" t="s">
        <v>128</v>
      </c>
      <c r="J7" s="59" t="s">
        <v>105</v>
      </c>
      <c r="K7" s="59" t="s">
        <v>118</v>
      </c>
      <c r="L7" s="59" t="s">
        <v>131</v>
      </c>
      <c r="M7" s="58" t="s">
        <v>368</v>
      </c>
      <c r="N7" s="59" t="s">
        <v>107</v>
      </c>
      <c r="O7" s="59" t="s">
        <v>118</v>
      </c>
      <c r="P7" s="58" t="s">
        <v>362</v>
      </c>
      <c r="Q7" s="59" t="s">
        <v>123</v>
      </c>
      <c r="R7" s="59" t="s">
        <v>105</v>
      </c>
      <c r="S7" s="60">
        <f t="shared" si="0"/>
        <v>10.310333333333334</v>
      </c>
      <c r="T7" s="58" t="s">
        <v>369</v>
      </c>
      <c r="U7" s="59" t="s">
        <v>111</v>
      </c>
      <c r="V7" s="59" t="s">
        <v>139</v>
      </c>
      <c r="W7" s="59" t="s">
        <v>349</v>
      </c>
      <c r="X7" s="58" t="s">
        <v>370</v>
      </c>
      <c r="Y7" s="59" t="s">
        <v>108</v>
      </c>
      <c r="Z7" s="59" t="s">
        <v>117</v>
      </c>
      <c r="AA7" s="59" t="s">
        <v>108</v>
      </c>
      <c r="AB7" s="59" t="s">
        <v>115</v>
      </c>
      <c r="AC7" s="58" t="s">
        <v>371</v>
      </c>
      <c r="AD7" s="59" t="s">
        <v>115</v>
      </c>
      <c r="AE7" s="59" t="s">
        <v>364</v>
      </c>
      <c r="AF7" s="58" t="s">
        <v>372</v>
      </c>
      <c r="AG7" s="59" t="s">
        <v>108</v>
      </c>
      <c r="AH7" s="59" t="s">
        <v>105</v>
      </c>
      <c r="AI7" s="59" t="s">
        <v>125</v>
      </c>
      <c r="AJ7" s="60">
        <f t="shared" si="1"/>
        <v>9.742333333333335</v>
      </c>
      <c r="AK7" s="59" t="str">
        <f t="shared" si="2"/>
        <v>Rattra</v>
      </c>
      <c r="AL7" s="59"/>
    </row>
    <row r="8" spans="1:38" ht="12.75">
      <c r="A8" s="8" t="s">
        <v>460</v>
      </c>
      <c r="B8" s="8" t="s">
        <v>461</v>
      </c>
      <c r="C8" s="8" t="s">
        <v>462</v>
      </c>
      <c r="D8" s="58" t="s">
        <v>463</v>
      </c>
      <c r="E8" s="59" t="s">
        <v>136</v>
      </c>
      <c r="F8" s="59" t="s">
        <v>337</v>
      </c>
      <c r="G8" s="59" t="s">
        <v>378</v>
      </c>
      <c r="H8" s="58" t="s">
        <v>464</v>
      </c>
      <c r="I8" s="59" t="s">
        <v>137</v>
      </c>
      <c r="J8" s="59" t="s">
        <v>118</v>
      </c>
      <c r="K8" s="59" t="s">
        <v>110</v>
      </c>
      <c r="L8" s="59" t="s">
        <v>117</v>
      </c>
      <c r="M8" s="58" t="s">
        <v>105</v>
      </c>
      <c r="N8" s="59" t="s">
        <v>117</v>
      </c>
      <c r="O8" s="59" t="s">
        <v>133</v>
      </c>
      <c r="P8" s="58" t="s">
        <v>364</v>
      </c>
      <c r="Q8" s="59" t="s">
        <v>108</v>
      </c>
      <c r="R8" s="59" t="s">
        <v>106</v>
      </c>
      <c r="S8" s="60">
        <f t="shared" si="0"/>
        <v>9.355999999999998</v>
      </c>
      <c r="T8" s="58" t="s">
        <v>373</v>
      </c>
      <c r="U8" s="59" t="s">
        <v>117</v>
      </c>
      <c r="V8" s="59" t="s">
        <v>130</v>
      </c>
      <c r="W8" s="59" t="s">
        <v>374</v>
      </c>
      <c r="X8" s="58" t="s">
        <v>375</v>
      </c>
      <c r="Y8" s="59" t="s">
        <v>376</v>
      </c>
      <c r="Z8" s="59" t="s">
        <v>130</v>
      </c>
      <c r="AA8" s="59" t="s">
        <v>118</v>
      </c>
      <c r="AB8" s="59" t="s">
        <v>108</v>
      </c>
      <c r="AC8" s="58" t="s">
        <v>377</v>
      </c>
      <c r="AD8" s="59" t="s">
        <v>115</v>
      </c>
      <c r="AE8" s="59" t="s">
        <v>378</v>
      </c>
      <c r="AF8" s="58" t="s">
        <v>379</v>
      </c>
      <c r="AG8" s="59" t="s">
        <v>337</v>
      </c>
      <c r="AH8" s="59" t="s">
        <v>118</v>
      </c>
      <c r="AI8" s="59" t="s">
        <v>125</v>
      </c>
      <c r="AJ8" s="60">
        <f t="shared" si="1"/>
        <v>8.196</v>
      </c>
      <c r="AK8" s="59" t="str">
        <f t="shared" si="2"/>
        <v>Rattra</v>
      </c>
      <c r="AL8" s="59"/>
    </row>
    <row r="9" spans="1:38" ht="12.75">
      <c r="A9" s="8" t="s">
        <v>465</v>
      </c>
      <c r="B9" s="8" t="s">
        <v>466</v>
      </c>
      <c r="C9" s="8" t="s">
        <v>34</v>
      </c>
      <c r="D9" s="58" t="s">
        <v>467</v>
      </c>
      <c r="E9" s="59" t="s">
        <v>130</v>
      </c>
      <c r="F9" s="59" t="s">
        <v>468</v>
      </c>
      <c r="G9" s="59" t="s">
        <v>129</v>
      </c>
      <c r="H9" s="58" t="s">
        <v>469</v>
      </c>
      <c r="I9" s="59" t="s">
        <v>137</v>
      </c>
      <c r="J9" s="59" t="s">
        <v>117</v>
      </c>
      <c r="K9" s="59" t="s">
        <v>130</v>
      </c>
      <c r="L9" s="59" t="s">
        <v>118</v>
      </c>
      <c r="M9" s="58" t="s">
        <v>136</v>
      </c>
      <c r="N9" s="59" t="s">
        <v>105</v>
      </c>
      <c r="O9" s="59" t="s">
        <v>109</v>
      </c>
      <c r="P9" s="58" t="s">
        <v>345</v>
      </c>
      <c r="Q9" s="59" t="s">
        <v>130</v>
      </c>
      <c r="R9" s="59" t="s">
        <v>118</v>
      </c>
      <c r="S9" s="60">
        <f t="shared" si="0"/>
        <v>8.909666666666668</v>
      </c>
      <c r="T9" s="58" t="s">
        <v>380</v>
      </c>
      <c r="U9" s="59" t="s">
        <v>131</v>
      </c>
      <c r="V9" s="59" t="s">
        <v>130</v>
      </c>
      <c r="W9" s="59" t="s">
        <v>116</v>
      </c>
      <c r="X9" s="58" t="s">
        <v>364</v>
      </c>
      <c r="Y9" s="59" t="s">
        <v>130</v>
      </c>
      <c r="Z9" s="59" t="s">
        <v>115</v>
      </c>
      <c r="AA9" s="59" t="s">
        <v>107</v>
      </c>
      <c r="AB9" s="59" t="s">
        <v>108</v>
      </c>
      <c r="AC9" s="58" t="s">
        <v>115</v>
      </c>
      <c r="AD9" s="59" t="s">
        <v>117</v>
      </c>
      <c r="AE9" s="59" t="s">
        <v>106</v>
      </c>
      <c r="AF9" s="58" t="s">
        <v>122</v>
      </c>
      <c r="AG9" s="59" t="s">
        <v>337</v>
      </c>
      <c r="AH9" s="59" t="s">
        <v>109</v>
      </c>
      <c r="AI9" s="59" t="s">
        <v>107</v>
      </c>
      <c r="AJ9" s="60">
        <f t="shared" si="1"/>
        <v>10.739</v>
      </c>
      <c r="AK9" s="59" t="str">
        <f t="shared" si="2"/>
        <v>Rattra</v>
      </c>
      <c r="AL9" s="59"/>
    </row>
    <row r="10" spans="1:38" ht="12.75">
      <c r="A10" s="8" t="s">
        <v>470</v>
      </c>
      <c r="B10" s="8" t="s">
        <v>471</v>
      </c>
      <c r="C10" s="8" t="s">
        <v>472</v>
      </c>
      <c r="D10" s="58" t="s">
        <v>473</v>
      </c>
      <c r="E10" s="59" t="s">
        <v>108</v>
      </c>
      <c r="F10" s="59" t="s">
        <v>113</v>
      </c>
      <c r="G10" s="59" t="s">
        <v>426</v>
      </c>
      <c r="H10" s="58" t="s">
        <v>474</v>
      </c>
      <c r="I10" s="59" t="s">
        <v>453</v>
      </c>
      <c r="J10" s="59" t="s">
        <v>110</v>
      </c>
      <c r="K10" s="59" t="s">
        <v>109</v>
      </c>
      <c r="L10" s="59" t="s">
        <v>120</v>
      </c>
      <c r="M10" s="58" t="s">
        <v>381</v>
      </c>
      <c r="N10" s="59" t="s">
        <v>106</v>
      </c>
      <c r="O10" s="59" t="s">
        <v>133</v>
      </c>
      <c r="P10" s="58" t="s">
        <v>382</v>
      </c>
      <c r="Q10" s="59" t="s">
        <v>383</v>
      </c>
      <c r="R10" s="59" t="s">
        <v>136</v>
      </c>
      <c r="S10" s="60">
        <f t="shared" si="0"/>
        <v>9.194666666666668</v>
      </c>
      <c r="T10" s="58" t="s">
        <v>384</v>
      </c>
      <c r="U10" s="59" t="s">
        <v>120</v>
      </c>
      <c r="V10" s="59" t="s">
        <v>140</v>
      </c>
      <c r="W10" s="59" t="s">
        <v>115</v>
      </c>
      <c r="X10" s="58" t="s">
        <v>385</v>
      </c>
      <c r="Y10" s="59" t="s">
        <v>115</v>
      </c>
      <c r="Z10" s="59" t="s">
        <v>106</v>
      </c>
      <c r="AA10" s="59" t="s">
        <v>118</v>
      </c>
      <c r="AB10" s="59" t="s">
        <v>107</v>
      </c>
      <c r="AC10" s="58" t="s">
        <v>349</v>
      </c>
      <c r="AD10" s="59" t="s">
        <v>115</v>
      </c>
      <c r="AE10" s="59" t="s">
        <v>105</v>
      </c>
      <c r="AF10" s="58" t="s">
        <v>386</v>
      </c>
      <c r="AG10" s="59" t="s">
        <v>387</v>
      </c>
      <c r="AH10" s="59" t="s">
        <v>117</v>
      </c>
      <c r="AI10" s="59" t="s">
        <v>117</v>
      </c>
      <c r="AJ10" s="60">
        <f t="shared" si="1"/>
        <v>12.062</v>
      </c>
      <c r="AK10" s="59" t="str">
        <f t="shared" si="2"/>
        <v>Rattra</v>
      </c>
      <c r="AL10" s="59"/>
    </row>
    <row r="11" spans="1:38" ht="12.75">
      <c r="A11" s="8" t="s">
        <v>475</v>
      </c>
      <c r="B11" s="8" t="s">
        <v>476</v>
      </c>
      <c r="C11" s="8" t="s">
        <v>477</v>
      </c>
      <c r="D11" s="58" t="s">
        <v>451</v>
      </c>
      <c r="E11" s="59" t="s">
        <v>108</v>
      </c>
      <c r="F11" s="59" t="s">
        <v>138</v>
      </c>
      <c r="G11" s="59" t="s">
        <v>478</v>
      </c>
      <c r="H11" s="58" t="s">
        <v>109</v>
      </c>
      <c r="I11" s="59" t="s">
        <v>453</v>
      </c>
      <c r="J11" s="59" t="s">
        <v>136</v>
      </c>
      <c r="K11" s="59" t="s">
        <v>136</v>
      </c>
      <c r="L11" s="59" t="s">
        <v>111</v>
      </c>
      <c r="M11" s="58" t="s">
        <v>368</v>
      </c>
      <c r="N11" s="59" t="s">
        <v>115</v>
      </c>
      <c r="O11" s="59" t="s">
        <v>105</v>
      </c>
      <c r="P11" s="58" t="s">
        <v>357</v>
      </c>
      <c r="Q11" s="59" t="s">
        <v>388</v>
      </c>
      <c r="R11" s="59" t="s">
        <v>118</v>
      </c>
      <c r="S11" s="60">
        <f t="shared" si="0"/>
        <v>9.973999999999998</v>
      </c>
      <c r="T11" s="58" t="s">
        <v>389</v>
      </c>
      <c r="U11" s="59" t="s">
        <v>108</v>
      </c>
      <c r="V11" s="59" t="s">
        <v>390</v>
      </c>
      <c r="W11" s="59" t="s">
        <v>108</v>
      </c>
      <c r="X11" s="58" t="s">
        <v>391</v>
      </c>
      <c r="Y11" s="59" t="s">
        <v>130</v>
      </c>
      <c r="Z11" s="59" t="s">
        <v>121</v>
      </c>
      <c r="AA11" s="59" t="s">
        <v>115</v>
      </c>
      <c r="AB11" s="59" t="s">
        <v>106</v>
      </c>
      <c r="AC11" s="58" t="s">
        <v>364</v>
      </c>
      <c r="AD11" s="59" t="s">
        <v>115</v>
      </c>
      <c r="AE11" s="59" t="s">
        <v>136</v>
      </c>
      <c r="AF11" s="58" t="s">
        <v>392</v>
      </c>
      <c r="AG11" s="59" t="s">
        <v>105</v>
      </c>
      <c r="AH11" s="59" t="s">
        <v>115</v>
      </c>
      <c r="AI11" s="59" t="s">
        <v>115</v>
      </c>
      <c r="AJ11" s="60">
        <f t="shared" si="1"/>
        <v>10.806666666666667</v>
      </c>
      <c r="AK11" s="59" t="str">
        <f t="shared" si="2"/>
        <v>Rattra</v>
      </c>
      <c r="AL11" s="59"/>
    </row>
    <row r="12" spans="1:38" ht="12.75">
      <c r="A12" s="8" t="s">
        <v>479</v>
      </c>
      <c r="B12" s="8" t="s">
        <v>480</v>
      </c>
      <c r="C12" s="8" t="s">
        <v>481</v>
      </c>
      <c r="D12" s="58" t="s">
        <v>482</v>
      </c>
      <c r="E12" s="59" t="s">
        <v>108</v>
      </c>
      <c r="F12" s="59" t="s">
        <v>483</v>
      </c>
      <c r="G12" s="59" t="s">
        <v>106</v>
      </c>
      <c r="H12" s="58" t="s">
        <v>484</v>
      </c>
      <c r="I12" s="59" t="s">
        <v>137</v>
      </c>
      <c r="J12" s="59" t="s">
        <v>137</v>
      </c>
      <c r="K12" s="59" t="s">
        <v>108</v>
      </c>
      <c r="L12" s="59" t="s">
        <v>117</v>
      </c>
      <c r="M12" s="58" t="s">
        <v>393</v>
      </c>
      <c r="N12" s="59" t="s">
        <v>115</v>
      </c>
      <c r="O12" s="59" t="s">
        <v>118</v>
      </c>
      <c r="P12" s="58" t="s">
        <v>394</v>
      </c>
      <c r="Q12" s="59" t="s">
        <v>388</v>
      </c>
      <c r="R12" s="59" t="s">
        <v>115</v>
      </c>
      <c r="S12" s="60">
        <f t="shared" si="0"/>
        <v>9.713</v>
      </c>
      <c r="T12" s="58" t="s">
        <v>395</v>
      </c>
      <c r="U12" s="59" t="s">
        <v>131</v>
      </c>
      <c r="V12" s="59" t="s">
        <v>124</v>
      </c>
      <c r="W12" s="59" t="s">
        <v>396</v>
      </c>
      <c r="X12" s="58" t="s">
        <v>397</v>
      </c>
      <c r="Y12" s="59" t="s">
        <v>398</v>
      </c>
      <c r="Z12" s="59" t="s">
        <v>117</v>
      </c>
      <c r="AA12" s="59" t="s">
        <v>106</v>
      </c>
      <c r="AB12" s="59" t="s">
        <v>107</v>
      </c>
      <c r="AC12" s="58" t="s">
        <v>367</v>
      </c>
      <c r="AD12" s="59" t="s">
        <v>115</v>
      </c>
      <c r="AE12" s="59" t="s">
        <v>106</v>
      </c>
      <c r="AF12" s="58" t="s">
        <v>392</v>
      </c>
      <c r="AG12" s="59" t="s">
        <v>108</v>
      </c>
      <c r="AH12" s="59" t="s">
        <v>111</v>
      </c>
      <c r="AI12" s="59" t="s">
        <v>107</v>
      </c>
      <c r="AJ12" s="60">
        <f t="shared" si="1"/>
        <v>10.940666666666667</v>
      </c>
      <c r="AK12" s="59" t="str">
        <f t="shared" si="2"/>
        <v>Rattra</v>
      </c>
      <c r="AL12" s="59"/>
    </row>
    <row r="13" spans="1:38" ht="12.75">
      <c r="A13" s="8" t="s">
        <v>485</v>
      </c>
      <c r="B13" s="8" t="s">
        <v>486</v>
      </c>
      <c r="C13" s="8" t="s">
        <v>487</v>
      </c>
      <c r="D13" s="58" t="s">
        <v>488</v>
      </c>
      <c r="E13" s="59" t="s">
        <v>111</v>
      </c>
      <c r="F13" s="59" t="s">
        <v>403</v>
      </c>
      <c r="G13" s="59" t="s">
        <v>403</v>
      </c>
      <c r="H13" s="58" t="s">
        <v>474</v>
      </c>
      <c r="I13" s="59" t="s">
        <v>137</v>
      </c>
      <c r="J13" s="59" t="s">
        <v>137</v>
      </c>
      <c r="K13" s="59" t="s">
        <v>108</v>
      </c>
      <c r="L13" s="59" t="s">
        <v>107</v>
      </c>
      <c r="M13" s="58" t="s">
        <v>115</v>
      </c>
      <c r="N13" s="59" t="s">
        <v>115</v>
      </c>
      <c r="O13" s="59" t="s">
        <v>115</v>
      </c>
      <c r="P13" s="58" t="s">
        <v>111</v>
      </c>
      <c r="Q13" s="59" t="s">
        <v>105</v>
      </c>
      <c r="R13" s="59" t="s">
        <v>106</v>
      </c>
      <c r="S13" s="60">
        <f t="shared" si="0"/>
        <v>9.975333333333333</v>
      </c>
      <c r="T13" s="58" t="s">
        <v>399</v>
      </c>
      <c r="U13" s="59" t="s">
        <v>400</v>
      </c>
      <c r="V13" s="59" t="s">
        <v>401</v>
      </c>
      <c r="W13" s="59" t="s">
        <v>124</v>
      </c>
      <c r="X13" s="58" t="s">
        <v>402</v>
      </c>
      <c r="Y13" s="59" t="s">
        <v>108</v>
      </c>
      <c r="Z13" s="59" t="s">
        <v>105</v>
      </c>
      <c r="AA13" s="59" t="s">
        <v>110</v>
      </c>
      <c r="AB13" s="59" t="s">
        <v>117</v>
      </c>
      <c r="AC13" s="58" t="s">
        <v>348</v>
      </c>
      <c r="AD13" s="59" t="s">
        <v>117</v>
      </c>
      <c r="AE13" s="59" t="s">
        <v>349</v>
      </c>
      <c r="AF13" s="58" t="s">
        <v>403</v>
      </c>
      <c r="AG13" s="59" t="s">
        <v>108</v>
      </c>
      <c r="AH13" s="59" t="s">
        <v>106</v>
      </c>
      <c r="AI13" s="59" t="s">
        <v>107</v>
      </c>
      <c r="AJ13" s="60">
        <f t="shared" si="1"/>
        <v>11.275333333333332</v>
      </c>
      <c r="AK13" s="59" t="str">
        <f t="shared" si="2"/>
        <v>Rattra</v>
      </c>
      <c r="AL13" s="59"/>
    </row>
    <row r="14" spans="1:38" ht="12.75">
      <c r="A14" s="8" t="s">
        <v>489</v>
      </c>
      <c r="B14" s="8" t="s">
        <v>490</v>
      </c>
      <c r="C14" s="8" t="s">
        <v>491</v>
      </c>
      <c r="D14" s="58" t="s">
        <v>492</v>
      </c>
      <c r="E14" s="59" t="s">
        <v>108</v>
      </c>
      <c r="F14" s="59" t="s">
        <v>374</v>
      </c>
      <c r="G14" s="59" t="s">
        <v>112</v>
      </c>
      <c r="H14" s="58" t="s">
        <v>493</v>
      </c>
      <c r="I14" s="59" t="s">
        <v>118</v>
      </c>
      <c r="J14" s="59" t="s">
        <v>137</v>
      </c>
      <c r="K14" s="59" t="s">
        <v>118</v>
      </c>
      <c r="L14" s="59" t="s">
        <v>110</v>
      </c>
      <c r="M14" s="58" t="s">
        <v>404</v>
      </c>
      <c r="N14" s="59" t="s">
        <v>108</v>
      </c>
      <c r="O14" s="59" t="s">
        <v>118</v>
      </c>
      <c r="P14" s="58" t="s">
        <v>122</v>
      </c>
      <c r="Q14" s="59" t="s">
        <v>337</v>
      </c>
      <c r="R14" s="59" t="s">
        <v>106</v>
      </c>
      <c r="S14" s="60">
        <f t="shared" si="0"/>
        <v>8.715333333333332</v>
      </c>
      <c r="T14" s="58" t="s">
        <v>405</v>
      </c>
      <c r="U14" s="59" t="s">
        <v>107</v>
      </c>
      <c r="V14" s="59" t="s">
        <v>139</v>
      </c>
      <c r="W14" s="59" t="s">
        <v>136</v>
      </c>
      <c r="X14" s="58" t="s">
        <v>406</v>
      </c>
      <c r="Y14" s="59" t="s">
        <v>135</v>
      </c>
      <c r="Z14" s="59" t="s">
        <v>132</v>
      </c>
      <c r="AA14" s="59" t="s">
        <v>110</v>
      </c>
      <c r="AB14" s="59" t="s">
        <v>108</v>
      </c>
      <c r="AC14" s="58" t="s">
        <v>111</v>
      </c>
      <c r="AD14" s="59" t="s">
        <v>117</v>
      </c>
      <c r="AE14" s="59" t="s">
        <v>136</v>
      </c>
      <c r="AF14" s="58" t="s">
        <v>407</v>
      </c>
      <c r="AG14" s="59" t="s">
        <v>108</v>
      </c>
      <c r="AH14" s="59" t="s">
        <v>136</v>
      </c>
      <c r="AI14" s="59" t="s">
        <v>107</v>
      </c>
      <c r="AJ14" s="60">
        <f t="shared" si="1"/>
        <v>9.417333333333335</v>
      </c>
      <c r="AK14" s="59" t="str">
        <f t="shared" si="2"/>
        <v>Rattra</v>
      </c>
      <c r="AL14" s="59"/>
    </row>
    <row r="15" spans="1:38" ht="12.75">
      <c r="A15" s="8" t="s">
        <v>494</v>
      </c>
      <c r="B15" s="8" t="s">
        <v>495</v>
      </c>
      <c r="C15" s="8" t="s">
        <v>496</v>
      </c>
      <c r="D15" s="58" t="s">
        <v>497</v>
      </c>
      <c r="E15" s="59" t="s">
        <v>109</v>
      </c>
      <c r="F15" s="59" t="s">
        <v>498</v>
      </c>
      <c r="G15" s="59" t="s">
        <v>499</v>
      </c>
      <c r="H15" s="58" t="s">
        <v>500</v>
      </c>
      <c r="I15" s="59" t="s">
        <v>376</v>
      </c>
      <c r="J15" s="59" t="s">
        <v>109</v>
      </c>
      <c r="K15" s="59" t="s">
        <v>105</v>
      </c>
      <c r="L15" s="59" t="s">
        <v>115</v>
      </c>
      <c r="M15" s="58" t="s">
        <v>381</v>
      </c>
      <c r="N15" s="59" t="s">
        <v>105</v>
      </c>
      <c r="O15" s="59" t="s">
        <v>118</v>
      </c>
      <c r="P15" s="58" t="s">
        <v>133</v>
      </c>
      <c r="Q15" s="59" t="s">
        <v>376</v>
      </c>
      <c r="R15" s="59" t="s">
        <v>105</v>
      </c>
      <c r="S15" s="60">
        <f t="shared" si="0"/>
        <v>8.767666666666665</v>
      </c>
      <c r="T15" s="58" t="s">
        <v>408</v>
      </c>
      <c r="U15" s="59" t="s">
        <v>107</v>
      </c>
      <c r="V15" s="59" t="s">
        <v>337</v>
      </c>
      <c r="W15" s="59" t="s">
        <v>337</v>
      </c>
      <c r="X15" s="58" t="s">
        <v>409</v>
      </c>
      <c r="Y15" s="59" t="s">
        <v>135</v>
      </c>
      <c r="Z15" s="59" t="s">
        <v>105</v>
      </c>
      <c r="AA15" s="59" t="s">
        <v>135</v>
      </c>
      <c r="AB15" s="59" t="s">
        <v>106</v>
      </c>
      <c r="AC15" s="58" t="s">
        <v>349</v>
      </c>
      <c r="AD15" s="59" t="s">
        <v>115</v>
      </c>
      <c r="AE15" s="59" t="s">
        <v>105</v>
      </c>
      <c r="AF15" s="58" t="s">
        <v>410</v>
      </c>
      <c r="AG15" s="59" t="s">
        <v>337</v>
      </c>
      <c r="AH15" s="59" t="s">
        <v>108</v>
      </c>
      <c r="AI15" s="59" t="s">
        <v>125</v>
      </c>
      <c r="AJ15" s="60">
        <f t="shared" si="1"/>
        <v>8.99</v>
      </c>
      <c r="AK15" s="59" t="str">
        <f t="shared" si="2"/>
        <v>Rattra</v>
      </c>
      <c r="AL15" s="59"/>
    </row>
    <row r="16" spans="1:38" ht="12.75">
      <c r="A16" s="8" t="s">
        <v>501</v>
      </c>
      <c r="B16" s="8" t="s">
        <v>502</v>
      </c>
      <c r="C16" s="8" t="s">
        <v>503</v>
      </c>
      <c r="D16" s="58" t="s">
        <v>114</v>
      </c>
      <c r="E16" s="59" t="s">
        <v>118</v>
      </c>
      <c r="F16" s="59" t="s">
        <v>504</v>
      </c>
      <c r="G16" s="59" t="s">
        <v>505</v>
      </c>
      <c r="H16" s="58" t="s">
        <v>506</v>
      </c>
      <c r="I16" s="59" t="s">
        <v>453</v>
      </c>
      <c r="J16" s="59" t="s">
        <v>128</v>
      </c>
      <c r="K16" s="59" t="s">
        <v>108</v>
      </c>
      <c r="L16" s="59" t="s">
        <v>118</v>
      </c>
      <c r="M16" s="58" t="s">
        <v>344</v>
      </c>
      <c r="N16" s="59" t="s">
        <v>111</v>
      </c>
      <c r="O16" s="59" t="s">
        <v>108</v>
      </c>
      <c r="P16" s="58" t="s">
        <v>411</v>
      </c>
      <c r="Q16" s="59" t="s">
        <v>126</v>
      </c>
      <c r="R16" s="59" t="s">
        <v>136</v>
      </c>
      <c r="S16" s="60">
        <f t="shared" si="0"/>
        <v>8.232333333333333</v>
      </c>
      <c r="T16" s="58" t="s">
        <v>412</v>
      </c>
      <c r="U16" s="59" t="s">
        <v>117</v>
      </c>
      <c r="V16" s="59" t="s">
        <v>108</v>
      </c>
      <c r="W16" s="59" t="s">
        <v>382</v>
      </c>
      <c r="X16" s="58" t="s">
        <v>413</v>
      </c>
      <c r="Y16" s="59" t="s">
        <v>108</v>
      </c>
      <c r="Z16" s="59" t="s">
        <v>118</v>
      </c>
      <c r="AA16" s="59" t="s">
        <v>108</v>
      </c>
      <c r="AB16" s="59" t="s">
        <v>105</v>
      </c>
      <c r="AC16" s="58" t="s">
        <v>414</v>
      </c>
      <c r="AD16" s="59" t="s">
        <v>111</v>
      </c>
      <c r="AE16" s="59" t="s">
        <v>349</v>
      </c>
      <c r="AF16" s="58" t="s">
        <v>415</v>
      </c>
      <c r="AG16" s="59" t="s">
        <v>122</v>
      </c>
      <c r="AH16" s="59" t="s">
        <v>105</v>
      </c>
      <c r="AI16" s="59" t="s">
        <v>125</v>
      </c>
      <c r="AJ16" s="60">
        <f t="shared" si="1"/>
        <v>9.554</v>
      </c>
      <c r="AK16" s="59" t="str">
        <f t="shared" si="2"/>
        <v>Rattra</v>
      </c>
      <c r="AL16" s="59"/>
    </row>
    <row r="17" spans="1:38" ht="12.75">
      <c r="A17" s="8" t="s">
        <v>507</v>
      </c>
      <c r="B17" s="8" t="s">
        <v>508</v>
      </c>
      <c r="C17" s="8" t="s">
        <v>509</v>
      </c>
      <c r="D17" s="58" t="s">
        <v>510</v>
      </c>
      <c r="E17" s="59" t="s">
        <v>118</v>
      </c>
      <c r="F17" s="59" t="s">
        <v>420</v>
      </c>
      <c r="G17" s="59" t="s">
        <v>478</v>
      </c>
      <c r="H17" s="58" t="s">
        <v>511</v>
      </c>
      <c r="I17" s="59" t="s">
        <v>132</v>
      </c>
      <c r="J17" s="59" t="s">
        <v>133</v>
      </c>
      <c r="K17" s="59" t="s">
        <v>111</v>
      </c>
      <c r="L17" s="59" t="s">
        <v>111</v>
      </c>
      <c r="M17" s="58" t="s">
        <v>416</v>
      </c>
      <c r="N17" s="59" t="s">
        <v>107</v>
      </c>
      <c r="O17" s="59" t="s">
        <v>108</v>
      </c>
      <c r="P17" s="58" t="s">
        <v>119</v>
      </c>
      <c r="Q17" s="59" t="s">
        <v>138</v>
      </c>
      <c r="R17" s="59" t="s">
        <v>133</v>
      </c>
      <c r="S17" s="60">
        <f t="shared" si="0"/>
        <v>9.431333333333333</v>
      </c>
      <c r="T17" s="58" t="s">
        <v>417</v>
      </c>
      <c r="U17" s="59" t="s">
        <v>111</v>
      </c>
      <c r="V17" s="59" t="s">
        <v>357</v>
      </c>
      <c r="W17" s="59" t="s">
        <v>106</v>
      </c>
      <c r="X17" s="58" t="s">
        <v>418</v>
      </c>
      <c r="Y17" s="59" t="s">
        <v>134</v>
      </c>
      <c r="Z17" s="59" t="s">
        <v>111</v>
      </c>
      <c r="AA17" s="59" t="s">
        <v>136</v>
      </c>
      <c r="AB17" s="59" t="s">
        <v>108</v>
      </c>
      <c r="AC17" s="58" t="s">
        <v>349</v>
      </c>
      <c r="AD17" s="59" t="s">
        <v>111</v>
      </c>
      <c r="AE17" s="59" t="s">
        <v>106</v>
      </c>
      <c r="AF17" s="58" t="s">
        <v>419</v>
      </c>
      <c r="AG17" s="59" t="s">
        <v>122</v>
      </c>
      <c r="AH17" s="59" t="s">
        <v>118</v>
      </c>
      <c r="AI17" s="59" t="s">
        <v>107</v>
      </c>
      <c r="AJ17" s="60">
        <f t="shared" si="1"/>
        <v>10.469</v>
      </c>
      <c r="AK17" s="59" t="str">
        <f t="shared" si="2"/>
        <v>Rattra</v>
      </c>
      <c r="AL17" s="59"/>
    </row>
    <row r="18" spans="1:38" ht="12.75">
      <c r="A18" s="8" t="s">
        <v>512</v>
      </c>
      <c r="B18" s="8" t="s">
        <v>513</v>
      </c>
      <c r="C18" s="8" t="s">
        <v>514</v>
      </c>
      <c r="D18" s="58" t="s">
        <v>515</v>
      </c>
      <c r="E18" s="59" t="s">
        <v>115</v>
      </c>
      <c r="F18" s="59" t="s">
        <v>347</v>
      </c>
      <c r="G18" s="59" t="s">
        <v>516</v>
      </c>
      <c r="H18" s="58" t="s">
        <v>517</v>
      </c>
      <c r="I18" s="59" t="s">
        <v>137</v>
      </c>
      <c r="J18" s="59" t="s">
        <v>110</v>
      </c>
      <c r="K18" s="59" t="s">
        <v>130</v>
      </c>
      <c r="L18" s="59" t="s">
        <v>110</v>
      </c>
      <c r="M18" s="58" t="s">
        <v>117</v>
      </c>
      <c r="N18" s="59" t="s">
        <v>117</v>
      </c>
      <c r="O18" s="59" t="s">
        <v>117</v>
      </c>
      <c r="P18" s="58" t="s">
        <v>420</v>
      </c>
      <c r="Q18" s="59" t="s">
        <v>114</v>
      </c>
      <c r="R18" s="59" t="s">
        <v>105</v>
      </c>
      <c r="S18" s="60">
        <f t="shared" si="0"/>
        <v>9.781666666666666</v>
      </c>
      <c r="T18" s="58" t="s">
        <v>421</v>
      </c>
      <c r="U18" s="59" t="s">
        <v>108</v>
      </c>
      <c r="V18" s="59" t="s">
        <v>113</v>
      </c>
      <c r="W18" s="59" t="s">
        <v>396</v>
      </c>
      <c r="X18" s="58" t="s">
        <v>393</v>
      </c>
      <c r="Y18" s="59" t="s">
        <v>130</v>
      </c>
      <c r="Z18" s="59" t="s">
        <v>106</v>
      </c>
      <c r="AA18" s="59" t="s">
        <v>121</v>
      </c>
      <c r="AB18" s="59" t="s">
        <v>105</v>
      </c>
      <c r="AC18" s="58" t="s">
        <v>367</v>
      </c>
      <c r="AD18" s="59" t="s">
        <v>107</v>
      </c>
      <c r="AE18" s="59" t="s">
        <v>105</v>
      </c>
      <c r="AF18" s="58" t="s">
        <v>422</v>
      </c>
      <c r="AG18" s="59" t="s">
        <v>127</v>
      </c>
      <c r="AH18" s="59" t="s">
        <v>109</v>
      </c>
      <c r="AI18" s="59" t="s">
        <v>125</v>
      </c>
      <c r="AJ18" s="60">
        <f t="shared" si="1"/>
        <v>9.531333333333333</v>
      </c>
      <c r="AK18" s="59" t="str">
        <f t="shared" si="2"/>
        <v>Rattra</v>
      </c>
      <c r="AL18" s="59"/>
    </row>
    <row r="19" spans="1:38" ht="12.75">
      <c r="A19" s="8" t="s">
        <v>518</v>
      </c>
      <c r="B19" s="8" t="s">
        <v>519</v>
      </c>
      <c r="C19" s="8" t="s">
        <v>520</v>
      </c>
      <c r="D19" s="58" t="s">
        <v>521</v>
      </c>
      <c r="E19" s="59" t="s">
        <v>137</v>
      </c>
      <c r="F19" s="59" t="s">
        <v>522</v>
      </c>
      <c r="G19" s="59" t="s">
        <v>377</v>
      </c>
      <c r="H19" s="58" t="s">
        <v>523</v>
      </c>
      <c r="I19" s="59" t="s">
        <v>398</v>
      </c>
      <c r="J19" s="59" t="s">
        <v>117</v>
      </c>
      <c r="K19" s="59" t="s">
        <v>118</v>
      </c>
      <c r="L19" s="59" t="s">
        <v>115</v>
      </c>
      <c r="M19" s="58" t="s">
        <v>106</v>
      </c>
      <c r="N19" s="59" t="s">
        <v>106</v>
      </c>
      <c r="O19" s="59" t="s">
        <v>106</v>
      </c>
      <c r="P19" s="58" t="s">
        <v>105</v>
      </c>
      <c r="Q19" s="59" t="s">
        <v>106</v>
      </c>
      <c r="R19" s="59" t="s">
        <v>136</v>
      </c>
      <c r="S19" s="60">
        <f t="shared" si="0"/>
        <v>9.504</v>
      </c>
      <c r="T19" s="58" t="s">
        <v>347</v>
      </c>
      <c r="U19" s="59" t="s">
        <v>106</v>
      </c>
      <c r="V19" s="59" t="s">
        <v>390</v>
      </c>
      <c r="W19" s="59" t="s">
        <v>124</v>
      </c>
      <c r="X19" s="58" t="s">
        <v>423</v>
      </c>
      <c r="Y19" s="59" t="s">
        <v>134</v>
      </c>
      <c r="Z19" s="59" t="s">
        <v>108</v>
      </c>
      <c r="AA19" s="59" t="s">
        <v>108</v>
      </c>
      <c r="AB19" s="59" t="s">
        <v>115</v>
      </c>
      <c r="AC19" s="58" t="s">
        <v>115</v>
      </c>
      <c r="AD19" s="59" t="s">
        <v>107</v>
      </c>
      <c r="AE19" s="59" t="s">
        <v>111</v>
      </c>
      <c r="AF19" s="58" t="s">
        <v>424</v>
      </c>
      <c r="AG19" s="59" t="s">
        <v>108</v>
      </c>
      <c r="AH19" s="59" t="s">
        <v>108</v>
      </c>
      <c r="AI19" s="59" t="s">
        <v>107</v>
      </c>
      <c r="AJ19" s="60">
        <f t="shared" si="1"/>
        <v>10.325999999999999</v>
      </c>
      <c r="AK19" s="59" t="str">
        <f t="shared" si="2"/>
        <v>Rattra</v>
      </c>
      <c r="AL19" s="59"/>
    </row>
    <row r="20" spans="1:38" ht="12.75">
      <c r="A20" s="8" t="s">
        <v>524</v>
      </c>
      <c r="B20" s="8" t="s">
        <v>525</v>
      </c>
      <c r="C20" s="8" t="s">
        <v>331</v>
      </c>
      <c r="D20" s="58" t="s">
        <v>526</v>
      </c>
      <c r="E20" s="59" t="s">
        <v>136</v>
      </c>
      <c r="F20" s="59" t="s">
        <v>105</v>
      </c>
      <c r="G20" s="59" t="s">
        <v>527</v>
      </c>
      <c r="H20" s="58" t="s">
        <v>110</v>
      </c>
      <c r="I20" s="59" t="s">
        <v>137</v>
      </c>
      <c r="J20" s="59" t="s">
        <v>137</v>
      </c>
      <c r="K20" s="59" t="s">
        <v>111</v>
      </c>
      <c r="L20" s="59" t="s">
        <v>108</v>
      </c>
      <c r="M20" s="58" t="s">
        <v>381</v>
      </c>
      <c r="N20" s="59" t="s">
        <v>105</v>
      </c>
      <c r="O20" s="59" t="s">
        <v>118</v>
      </c>
      <c r="P20" s="58" t="s">
        <v>123</v>
      </c>
      <c r="Q20" s="59" t="s">
        <v>388</v>
      </c>
      <c r="R20" s="59" t="s">
        <v>130</v>
      </c>
      <c r="S20" s="60">
        <f t="shared" si="0"/>
        <v>8.814</v>
      </c>
      <c r="T20" s="58" t="s">
        <v>425</v>
      </c>
      <c r="U20" s="59" t="s">
        <v>339</v>
      </c>
      <c r="V20" s="59" t="s">
        <v>118</v>
      </c>
      <c r="W20" s="59" t="s">
        <v>426</v>
      </c>
      <c r="X20" s="58" t="s">
        <v>427</v>
      </c>
      <c r="Y20" s="59" t="s">
        <v>108</v>
      </c>
      <c r="Z20" s="59" t="s">
        <v>115</v>
      </c>
      <c r="AA20" s="59" t="s">
        <v>105</v>
      </c>
      <c r="AB20" s="59" t="s">
        <v>108</v>
      </c>
      <c r="AC20" s="58" t="s">
        <v>367</v>
      </c>
      <c r="AD20" s="59" t="s">
        <v>106</v>
      </c>
      <c r="AE20" s="59" t="s">
        <v>115</v>
      </c>
      <c r="AF20" s="58" t="s">
        <v>428</v>
      </c>
      <c r="AG20" s="59" t="s">
        <v>338</v>
      </c>
      <c r="AH20" s="59" t="s">
        <v>118</v>
      </c>
      <c r="AI20" s="59" t="s">
        <v>107</v>
      </c>
      <c r="AJ20" s="60">
        <f t="shared" si="1"/>
        <v>11.328333333333331</v>
      </c>
      <c r="AK20" s="59" t="str">
        <f t="shared" si="2"/>
        <v>Rattra</v>
      </c>
      <c r="AL20" s="59"/>
    </row>
    <row r="21" spans="1:38" ht="12.75">
      <c r="A21" s="8" t="s">
        <v>528</v>
      </c>
      <c r="B21" s="8" t="s">
        <v>529</v>
      </c>
      <c r="C21" s="8" t="s">
        <v>530</v>
      </c>
      <c r="D21" s="58" t="s">
        <v>531</v>
      </c>
      <c r="E21" s="59" t="s">
        <v>134</v>
      </c>
      <c r="F21" s="59" t="s">
        <v>498</v>
      </c>
      <c r="G21" s="59" t="s">
        <v>114</v>
      </c>
      <c r="H21" s="58" t="s">
        <v>517</v>
      </c>
      <c r="I21" s="59" t="s">
        <v>132</v>
      </c>
      <c r="J21" s="59" t="s">
        <v>109</v>
      </c>
      <c r="K21" s="59" t="s">
        <v>110</v>
      </c>
      <c r="L21" s="59" t="s">
        <v>109</v>
      </c>
      <c r="M21" s="58" t="s">
        <v>111</v>
      </c>
      <c r="N21" s="59" t="s">
        <v>115</v>
      </c>
      <c r="O21" s="59" t="s">
        <v>136</v>
      </c>
      <c r="P21" s="58" t="s">
        <v>337</v>
      </c>
      <c r="Q21" s="59" t="s">
        <v>124</v>
      </c>
      <c r="R21" s="59" t="s">
        <v>136</v>
      </c>
      <c r="S21" s="60">
        <f t="shared" si="0"/>
        <v>8.275</v>
      </c>
      <c r="T21" s="58" t="s">
        <v>429</v>
      </c>
      <c r="U21" s="59" t="s">
        <v>115</v>
      </c>
      <c r="V21" s="59" t="s">
        <v>401</v>
      </c>
      <c r="W21" s="59" t="s">
        <v>111</v>
      </c>
      <c r="X21" s="58" t="s">
        <v>109</v>
      </c>
      <c r="Y21" s="59" t="s">
        <v>137</v>
      </c>
      <c r="Z21" s="59" t="s">
        <v>118</v>
      </c>
      <c r="AA21" s="59" t="s">
        <v>130</v>
      </c>
      <c r="AB21" s="59" t="s">
        <v>105</v>
      </c>
      <c r="AC21" s="58" t="s">
        <v>377</v>
      </c>
      <c r="AD21" s="59" t="s">
        <v>106</v>
      </c>
      <c r="AE21" s="59" t="s">
        <v>396</v>
      </c>
      <c r="AF21" s="58" t="s">
        <v>430</v>
      </c>
      <c r="AG21" s="59" t="s">
        <v>127</v>
      </c>
      <c r="AH21" s="59" t="s">
        <v>136</v>
      </c>
      <c r="AI21" s="59" t="s">
        <v>107</v>
      </c>
      <c r="AJ21" s="60">
        <f t="shared" si="1"/>
        <v>10.129333333333333</v>
      </c>
      <c r="AK21" s="59" t="str">
        <f t="shared" si="2"/>
        <v>Rattra</v>
      </c>
      <c r="AL21" s="5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departement</dc:creator>
  <cp:keywords/>
  <dc:description/>
  <cp:lastModifiedBy>yasmina</cp:lastModifiedBy>
  <cp:lastPrinted>2012-06-27T08:24:42Z</cp:lastPrinted>
  <dcterms:created xsi:type="dcterms:W3CDTF">2009-10-05T12:55:45Z</dcterms:created>
  <dcterms:modified xsi:type="dcterms:W3CDTF">2012-06-27T08:28:44Z</dcterms:modified>
  <cp:category/>
  <cp:version/>
  <cp:contentType/>
  <cp:contentStatus/>
</cp:coreProperties>
</file>