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8730" activeTab="0"/>
  </bookViews>
  <sheets>
    <sheet name="SCIENCE DU LANGAGE" sheetId="1" r:id="rId1"/>
  </sheets>
  <definedNames/>
  <calcPr fullCalcOnLoad="1"/>
</workbook>
</file>

<file path=xl/sharedStrings.xml><?xml version="1.0" encoding="utf-8"?>
<sst xmlns="http://schemas.openxmlformats.org/spreadsheetml/2006/main" count="321" uniqueCount="248">
  <si>
    <t>Nom</t>
  </si>
  <si>
    <t>Prénom</t>
  </si>
  <si>
    <t>وحد تع اس 1</t>
  </si>
  <si>
    <t>مدا لس</t>
  </si>
  <si>
    <t>لسا تط</t>
  </si>
  <si>
    <t>لسا اج</t>
  </si>
  <si>
    <t>تعل</t>
  </si>
  <si>
    <t>منا بحث لغ</t>
  </si>
  <si>
    <t>وحد تع اس 2</t>
  </si>
  <si>
    <t>اصول نح</t>
  </si>
  <si>
    <t>علم اس</t>
  </si>
  <si>
    <t>تحليل خط</t>
  </si>
  <si>
    <t>وحد است 1</t>
  </si>
  <si>
    <t>تر نقل نص</t>
  </si>
  <si>
    <t>علم نف لغ</t>
  </si>
  <si>
    <t>علم نفس تر</t>
  </si>
  <si>
    <t>وحد تع اس 3</t>
  </si>
  <si>
    <t>مد لسا</t>
  </si>
  <si>
    <t>لس تط</t>
  </si>
  <si>
    <t>لسا اجت</t>
  </si>
  <si>
    <t>تعليم</t>
  </si>
  <si>
    <t>منا بح لغ</t>
  </si>
  <si>
    <t>وحد تع اس 4</t>
  </si>
  <si>
    <t>اص نح مد</t>
  </si>
  <si>
    <t>عل اس</t>
  </si>
  <si>
    <t>تح خطاب</t>
  </si>
  <si>
    <t>وحد تع است 2</t>
  </si>
  <si>
    <t>تر نق نص</t>
  </si>
  <si>
    <t>عل نف لغ</t>
  </si>
  <si>
    <t>عل نف تر</t>
  </si>
  <si>
    <t>مذكرة تخر</t>
  </si>
  <si>
    <t>Résultat</t>
  </si>
  <si>
    <t>Kahina</t>
  </si>
  <si>
    <t>Matricule</t>
  </si>
  <si>
    <t>N°</t>
  </si>
  <si>
    <t>UNIVERSITE ABDERRAHMANE MIRA DE BEJAIA</t>
  </si>
  <si>
    <t>Session Normale</t>
  </si>
  <si>
    <t>3ème ANNEE LMD</t>
  </si>
  <si>
    <t>Moy S2</t>
  </si>
  <si>
    <t>MoyS1</t>
  </si>
  <si>
    <t>Procès verbal de délibération</t>
  </si>
  <si>
    <t>Fouzia</t>
  </si>
  <si>
    <t>Nabila</t>
  </si>
  <si>
    <t>Samira</t>
  </si>
  <si>
    <t>ASSOUL</t>
  </si>
  <si>
    <t>Naima</t>
  </si>
  <si>
    <t>Samia</t>
  </si>
  <si>
    <t>Fahima</t>
  </si>
  <si>
    <t>Fatiha</t>
  </si>
  <si>
    <t>Salima</t>
  </si>
  <si>
    <t>Lynda</t>
  </si>
  <si>
    <t>Crédit U1</t>
  </si>
  <si>
    <t>Crédit U2</t>
  </si>
  <si>
    <t>Crédit U3</t>
  </si>
  <si>
    <t>Crédit U4</t>
  </si>
  <si>
    <t>total crédit S1</t>
  </si>
  <si>
    <t>Crédit U5</t>
  </si>
  <si>
    <t>Crédit U6</t>
  </si>
  <si>
    <t>Total Crédit S2</t>
  </si>
  <si>
    <t>Moyenne anuelle</t>
  </si>
  <si>
    <t>Crédit S1+S2</t>
  </si>
  <si>
    <t>08AR683</t>
  </si>
  <si>
    <t>AMARA</t>
  </si>
  <si>
    <t>Hakima</t>
  </si>
  <si>
    <t>08AR222</t>
  </si>
  <si>
    <t>ASLOUN</t>
  </si>
  <si>
    <t>Warda</t>
  </si>
  <si>
    <t>08908009CAR</t>
  </si>
  <si>
    <t>Abdelghafour</t>
  </si>
  <si>
    <t>BELAZRI</t>
  </si>
  <si>
    <t>Souhila</t>
  </si>
  <si>
    <t>BENNACER</t>
  </si>
  <si>
    <t>08808709CAR</t>
  </si>
  <si>
    <t>BRAHMI</t>
  </si>
  <si>
    <t>Hamida</t>
  </si>
  <si>
    <t>Saloua</t>
  </si>
  <si>
    <t>Fairouz</t>
  </si>
  <si>
    <t>GHANEM</t>
  </si>
  <si>
    <t>HACHEMI</t>
  </si>
  <si>
    <t>ZIANE</t>
  </si>
  <si>
    <t>08AR310</t>
  </si>
  <si>
    <t>OUAZENE</t>
  </si>
  <si>
    <t>coefficient</t>
  </si>
  <si>
    <t>FACULTE DES LETTRES ET DES LANGUES</t>
  </si>
  <si>
    <t>Admis =</t>
  </si>
  <si>
    <t>Rattrapage =</t>
  </si>
  <si>
    <t>Abandon =</t>
  </si>
  <si>
    <t>Nombre =</t>
  </si>
  <si>
    <t>Aicha</t>
  </si>
  <si>
    <t>Lamia</t>
  </si>
  <si>
    <t>Rahima</t>
  </si>
  <si>
    <t>BENBOUYA</t>
  </si>
  <si>
    <t>Hanane</t>
  </si>
  <si>
    <t>Karima</t>
  </si>
  <si>
    <t>Nacera</t>
  </si>
  <si>
    <t>Sonia</t>
  </si>
  <si>
    <t>KADI</t>
  </si>
  <si>
    <t>Dalila</t>
  </si>
  <si>
    <t>Radia</t>
  </si>
  <si>
    <t>MERABET</t>
  </si>
  <si>
    <t>Wafia</t>
  </si>
  <si>
    <t>Nawal</t>
  </si>
  <si>
    <t>Sabiha</t>
  </si>
  <si>
    <t>ZIDANE</t>
  </si>
  <si>
    <t>10AR0096</t>
  </si>
  <si>
    <t>AIT MOUHOUB</t>
  </si>
  <si>
    <t>Baya</t>
  </si>
  <si>
    <t>10AR250</t>
  </si>
  <si>
    <t>ARRAD</t>
  </si>
  <si>
    <t>Mliha</t>
  </si>
  <si>
    <t>10AR0062</t>
  </si>
  <si>
    <t>AZIROU</t>
  </si>
  <si>
    <t>09AR10T008</t>
  </si>
  <si>
    <t>BEDJOU</t>
  </si>
  <si>
    <t>Faten</t>
  </si>
  <si>
    <t>10AR0126</t>
  </si>
  <si>
    <t>09AR0204</t>
  </si>
  <si>
    <t>BELKASMI</t>
  </si>
  <si>
    <t>Fatima</t>
  </si>
  <si>
    <t>09SHS42310CAR</t>
  </si>
  <si>
    <t>08AR180</t>
  </si>
  <si>
    <t>BIBI</t>
  </si>
  <si>
    <t>10AR0205</t>
  </si>
  <si>
    <t>BOUABBAS</t>
  </si>
  <si>
    <t>Razika</t>
  </si>
  <si>
    <t>08AR340</t>
  </si>
  <si>
    <t>BOUADAR</t>
  </si>
  <si>
    <t>10AR0219</t>
  </si>
  <si>
    <t>BOUALI</t>
  </si>
  <si>
    <t>09AR0271</t>
  </si>
  <si>
    <t>BOUDA</t>
  </si>
  <si>
    <t>10AR0074</t>
  </si>
  <si>
    <t>BOUDAOUD</t>
  </si>
  <si>
    <t>Feriel</t>
  </si>
  <si>
    <t>09AR418</t>
  </si>
  <si>
    <t>BOUDRIES</t>
  </si>
  <si>
    <t>08AR456</t>
  </si>
  <si>
    <t>BOUFADENE</t>
  </si>
  <si>
    <t>Naziha</t>
  </si>
  <si>
    <t>10AR0214</t>
  </si>
  <si>
    <t>BOUMEZIREN</t>
  </si>
  <si>
    <t>09AR430</t>
  </si>
  <si>
    <t>BOUSLA</t>
  </si>
  <si>
    <t>10AR0242</t>
  </si>
  <si>
    <t>BOUYAHMED</t>
  </si>
  <si>
    <t>Bahia</t>
  </si>
  <si>
    <t>09S22510CAR</t>
  </si>
  <si>
    <t>10AR0256</t>
  </si>
  <si>
    <t>BOUZID</t>
  </si>
  <si>
    <t>10AR0032</t>
  </si>
  <si>
    <t>BOUZIDI</t>
  </si>
  <si>
    <t>Kamelia</t>
  </si>
  <si>
    <t>10AR0053</t>
  </si>
  <si>
    <t>09AR10T009</t>
  </si>
  <si>
    <t>Zina</t>
  </si>
  <si>
    <t>10AR0010</t>
  </si>
  <si>
    <t>CHALAL</t>
  </si>
  <si>
    <t>10AR0161</t>
  </si>
  <si>
    <t>CHOUALI</t>
  </si>
  <si>
    <t>Bania</t>
  </si>
  <si>
    <t>09AR0231</t>
  </si>
  <si>
    <t>DALI</t>
  </si>
  <si>
    <t>Ahmed seif allah</t>
  </si>
  <si>
    <t>10AR0120</t>
  </si>
  <si>
    <t>DELFOUF</t>
  </si>
  <si>
    <t>Zahia</t>
  </si>
  <si>
    <t>09S12210CAR</t>
  </si>
  <si>
    <t>DJABALLAH</t>
  </si>
  <si>
    <t>00AR10DD02</t>
  </si>
  <si>
    <t>DJEBIRI</t>
  </si>
  <si>
    <t>10AR0187</t>
  </si>
  <si>
    <t>DJENANE</t>
  </si>
  <si>
    <t>10AR0164</t>
  </si>
  <si>
    <t>FELKAI</t>
  </si>
  <si>
    <t>10AR0004</t>
  </si>
  <si>
    <t>FERGANI</t>
  </si>
  <si>
    <t>Soraya</t>
  </si>
  <si>
    <t>10AR0185</t>
  </si>
  <si>
    <t>FERGUENIS</t>
  </si>
  <si>
    <t>10AR0077</t>
  </si>
  <si>
    <t>GALOUL</t>
  </si>
  <si>
    <t>06F12810CAR</t>
  </si>
  <si>
    <t>GAOUAOUI</t>
  </si>
  <si>
    <t>Mouhamed</t>
  </si>
  <si>
    <t>10AR0247</t>
  </si>
  <si>
    <t>10AR0154</t>
  </si>
  <si>
    <t>GHELLAB</t>
  </si>
  <si>
    <t>Massinissa</t>
  </si>
  <si>
    <t>10AR0201</t>
  </si>
  <si>
    <t>GRIR</t>
  </si>
  <si>
    <t>10AR0088</t>
  </si>
  <si>
    <t>GUENANE</t>
  </si>
  <si>
    <t>10AR0076</t>
  </si>
  <si>
    <t>HABHOUB</t>
  </si>
  <si>
    <t>Chahrazed</t>
  </si>
  <si>
    <t>09SHS04310CAR</t>
  </si>
  <si>
    <t>10AR0250</t>
  </si>
  <si>
    <t>HADIBI</t>
  </si>
  <si>
    <t>09AR0268</t>
  </si>
  <si>
    <t>HADJAL</t>
  </si>
  <si>
    <t>10AR0176</t>
  </si>
  <si>
    <t>HANNAT</t>
  </si>
  <si>
    <t>Mouna</t>
  </si>
  <si>
    <t>10AR0206</t>
  </si>
  <si>
    <t>Kamilia</t>
  </si>
  <si>
    <t>08946309CAR</t>
  </si>
  <si>
    <t>KHERMANE</t>
  </si>
  <si>
    <t>Zineb</t>
  </si>
  <si>
    <t>08AR604</t>
  </si>
  <si>
    <t>LOUNIS</t>
  </si>
  <si>
    <t>10AR0148</t>
  </si>
  <si>
    <t>MAHROUCHE</t>
  </si>
  <si>
    <t>09SHS23010CAR</t>
  </si>
  <si>
    <t>10AR0014</t>
  </si>
  <si>
    <t>MEROUANI</t>
  </si>
  <si>
    <t>10AR0130</t>
  </si>
  <si>
    <t>MOKRANI</t>
  </si>
  <si>
    <t>Ouarda</t>
  </si>
  <si>
    <t>10AR0092</t>
  </si>
  <si>
    <t>RAMDANI</t>
  </si>
  <si>
    <t>08AR531</t>
  </si>
  <si>
    <t>SAADELI</t>
  </si>
  <si>
    <t>Mabrouk</t>
  </si>
  <si>
    <t>10AR0207</t>
  </si>
  <si>
    <t>SADI</t>
  </si>
  <si>
    <t>10AR0111</t>
  </si>
  <si>
    <t>SAYOUDI</t>
  </si>
  <si>
    <t>Ghilas</t>
  </si>
  <si>
    <t>10AR0193</t>
  </si>
  <si>
    <t>SKIMANI</t>
  </si>
  <si>
    <t>Rosa</t>
  </si>
  <si>
    <t>10AR0216</t>
  </si>
  <si>
    <t>TERKI</t>
  </si>
  <si>
    <t>10AR0007</t>
  </si>
  <si>
    <t>TIDJET</t>
  </si>
  <si>
    <t>Nisma</t>
  </si>
  <si>
    <t>10AR0115</t>
  </si>
  <si>
    <t>YAHIA CHERIF</t>
  </si>
  <si>
    <t>10AR0063</t>
  </si>
  <si>
    <t>YOUCEF KHODJA</t>
  </si>
  <si>
    <t>Katiba</t>
  </si>
  <si>
    <t>10AR0090</t>
  </si>
  <si>
    <t>10AR0246</t>
  </si>
  <si>
    <t>Année universitaire 2011/2012</t>
  </si>
  <si>
    <t>DEPARTEMENT Langue et littérature arabes</t>
  </si>
  <si>
    <t xml:space="preserve"> Spécialité: Sciences du langage</t>
  </si>
  <si>
    <t>Abandon</t>
  </si>
  <si>
    <t>Aband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</si>
</sst>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ج.&quot;\ #,##0_-;&quot;د.ج.&quot;\ #,##0\-"/>
    <numFmt numFmtId="165" formatCode="&quot;د.ج.&quot;\ #,##0_-;[Red]&quot;د.ج.&quot;\ #,##0\-"/>
    <numFmt numFmtId="166" formatCode="&quot;د.ج.&quot;\ #,##0.00_-;&quot;د.ج.&quot;\ #,##0.00\-"/>
    <numFmt numFmtId="167" formatCode="&quot;د.ج.&quot;\ #,##0.00_-;[Red]&quot;د.ج.&quot;\ #,##0.00\-"/>
    <numFmt numFmtId="168" formatCode="_-&quot;د.ج.&quot;\ * #,##0_-;_-&quot;د.ج.&quot;\ * #,##0\-;_-&quot;د.ج.&quot;\ * &quot;-&quot;_-;_-@_-"/>
    <numFmt numFmtId="169" formatCode="_-* #,##0_-;_-* #,##0\-;_-* &quot;-&quot;_-;_-@_-"/>
    <numFmt numFmtId="170" formatCode="_-&quot;د.ج.&quot;\ * #,##0.00_-;_-&quot;د.ج.&quot;\ * #,##0.00\-;_-&quot;د.ج.&quot;\ * &quot;-&quot;??_-;_-@_-"/>
    <numFmt numFmtId="171" formatCode="_-* #,##0.00_-;_-* #,##0.00\-;_-* &quot;-&quot;??_-;_-@_-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42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 textRotation="90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shrinkToFit="1"/>
    </xf>
    <xf numFmtId="0" fontId="6" fillId="34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10" xfId="0" applyNumberFormat="1" applyFont="1" applyBorder="1" applyAlignment="1">
      <alignment textRotation="90"/>
    </xf>
    <xf numFmtId="2" fontId="6" fillId="34" borderId="10" xfId="0" applyNumberFormat="1" applyFont="1" applyFill="1" applyBorder="1" applyAlignment="1">
      <alignment textRotation="90"/>
    </xf>
    <xf numFmtId="2" fontId="6" fillId="35" borderId="10" xfId="0" applyNumberFormat="1" applyFont="1" applyFill="1" applyBorder="1" applyAlignment="1">
      <alignment textRotation="90"/>
    </xf>
    <xf numFmtId="0" fontId="6" fillId="0" borderId="0" xfId="0" applyFont="1" applyFill="1" applyBorder="1" applyAlignment="1">
      <alignment/>
    </xf>
    <xf numFmtId="2" fontId="6" fillId="36" borderId="10" xfId="0" applyNumberFormat="1" applyFont="1" applyFill="1" applyBorder="1" applyAlignment="1">
      <alignment textRotation="90"/>
    </xf>
    <xf numFmtId="0" fontId="6" fillId="36" borderId="10" xfId="0" applyFont="1" applyFill="1" applyBorder="1" applyAlignment="1">
      <alignment/>
    </xf>
    <xf numFmtId="0" fontId="6" fillId="36" borderId="10" xfId="0" applyNumberFormat="1" applyFont="1" applyFill="1" applyBorder="1" applyAlignment="1">
      <alignment/>
    </xf>
    <xf numFmtId="0" fontId="6" fillId="36" borderId="12" xfId="0" applyFont="1" applyFill="1" applyBorder="1" applyAlignment="1">
      <alignment/>
    </xf>
    <xf numFmtId="2" fontId="6" fillId="37" borderId="10" xfId="0" applyNumberFormat="1" applyFont="1" applyFill="1" applyBorder="1" applyAlignment="1">
      <alignment textRotation="90"/>
    </xf>
    <xf numFmtId="0" fontId="6" fillId="38" borderId="13" xfId="0" applyFont="1" applyFill="1" applyBorder="1" applyAlignment="1">
      <alignment/>
    </xf>
    <xf numFmtId="2" fontId="6" fillId="38" borderId="11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2" fontId="0" fillId="34" borderId="10" xfId="0" applyNumberForma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7" borderId="10" xfId="0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7" fillId="36" borderId="10" xfId="0" applyFont="1" applyFill="1" applyBorder="1" applyAlignment="1">
      <alignment horizontal="center" readingOrder="1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0" xfId="0" applyFont="1" applyFill="1" applyAlignment="1">
      <alignment/>
    </xf>
    <xf numFmtId="2" fontId="0" fillId="0" borderId="10" xfId="0" applyNumberFormat="1" applyBorder="1" applyAlignment="1">
      <alignment/>
    </xf>
    <xf numFmtId="0" fontId="6" fillId="0" borderId="14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0" fontId="6" fillId="0" borderId="16" xfId="0" applyFont="1" applyFill="1" applyBorder="1" applyAlignment="1">
      <alignment horizontal="center" shrinkToFit="1"/>
    </xf>
    <xf numFmtId="2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34" borderId="0" xfId="0" applyNumberForma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37" borderId="0" xfId="0" applyFill="1" applyBorder="1" applyAlignment="1">
      <alignment horizontal="center"/>
    </xf>
    <xf numFmtId="2" fontId="0" fillId="35" borderId="0" xfId="0" applyNumberFormat="1" applyFill="1" applyBorder="1" applyAlignment="1">
      <alignment horizontal="center"/>
    </xf>
    <xf numFmtId="0" fontId="7" fillId="36" borderId="0" xfId="0" applyFont="1" applyFill="1" applyBorder="1" applyAlignment="1">
      <alignment horizontal="center" readingOrder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72" fontId="0" fillId="0" borderId="10" xfId="0" applyNumberFormat="1" applyBorder="1" applyAlignment="1">
      <alignment horizontal="center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97"/>
  <sheetViews>
    <sheetView tabSelected="1" zoomScalePageLayoutView="0" workbookViewId="0" topLeftCell="I76">
      <selection activeCell="AC94" sqref="AC94"/>
    </sheetView>
  </sheetViews>
  <sheetFormatPr defaultColWidth="11.421875" defaultRowHeight="12.75"/>
  <cols>
    <col min="1" max="1" width="4.00390625" style="0" customWidth="1"/>
    <col min="2" max="2" width="8.7109375" style="0" customWidth="1"/>
    <col min="3" max="3" width="12.140625" style="0" customWidth="1"/>
    <col min="4" max="4" width="8.140625" style="0" customWidth="1"/>
    <col min="5" max="5" width="6.421875" style="1" customWidth="1"/>
    <col min="6" max="6" width="5.57421875" style="1" hidden="1" customWidth="1"/>
    <col min="7" max="7" width="6.140625" style="0" customWidth="1"/>
    <col min="8" max="8" width="5.8515625" style="0" customWidth="1"/>
    <col min="9" max="9" width="5.57421875" style="0" customWidth="1"/>
    <col min="10" max="10" width="5.8515625" style="0" customWidth="1"/>
    <col min="11" max="11" width="6.28125" style="0" customWidth="1"/>
    <col min="12" max="12" width="5.8515625" style="1" customWidth="1"/>
    <col min="13" max="13" width="5.28125" style="1" hidden="1" customWidth="1"/>
    <col min="14" max="14" width="6.28125" style="0" customWidth="1"/>
    <col min="15" max="15" width="6.421875" style="0" customWidth="1"/>
    <col min="16" max="16" width="5.8515625" style="0" customWidth="1"/>
    <col min="17" max="17" width="5.8515625" style="1" customWidth="1"/>
    <col min="18" max="18" width="5.57421875" style="1" hidden="1" customWidth="1"/>
    <col min="19" max="19" width="5.7109375" style="0" customWidth="1"/>
    <col min="20" max="20" width="6.28125" style="0" customWidth="1"/>
    <col min="21" max="21" width="5.8515625" style="0" customWidth="1"/>
    <col min="22" max="22" width="3.57421875" style="0" customWidth="1"/>
    <col min="23" max="23" width="5.57421875" style="13" customWidth="1"/>
    <col min="24" max="24" width="5.8515625" style="1" customWidth="1"/>
    <col min="25" max="25" width="5.57421875" style="1" hidden="1" customWidth="1"/>
    <col min="26" max="26" width="6.140625" style="0" customWidth="1"/>
    <col min="27" max="27" width="6.140625" style="0" bestFit="1" customWidth="1"/>
    <col min="28" max="28" width="5.7109375" style="0" customWidth="1"/>
    <col min="29" max="29" width="6.140625" style="0" bestFit="1" customWidth="1"/>
    <col min="30" max="30" width="5.7109375" style="0" customWidth="1"/>
    <col min="31" max="31" width="6.140625" style="1" bestFit="1" customWidth="1"/>
    <col min="32" max="32" width="5.57421875" style="1" hidden="1" customWidth="1"/>
    <col min="33" max="33" width="6.140625" style="0" bestFit="1" customWidth="1"/>
    <col min="34" max="34" width="5.7109375" style="0" bestFit="1" customWidth="1"/>
    <col min="35" max="35" width="6.00390625" style="0" customWidth="1"/>
    <col min="36" max="36" width="6.140625" style="1" bestFit="1" customWidth="1"/>
    <col min="37" max="37" width="5.57421875" style="1" hidden="1" customWidth="1"/>
    <col min="38" max="38" width="5.421875" style="0" customWidth="1"/>
    <col min="39" max="40" width="6.140625" style="0" customWidth="1"/>
    <col min="41" max="41" width="5.57421875" style="0" customWidth="1"/>
    <col min="42" max="42" width="3.421875" style="0" customWidth="1"/>
    <col min="43" max="43" width="6.00390625" style="13" customWidth="1"/>
    <col min="44" max="44" width="4.7109375" style="13" customWidth="1"/>
    <col min="45" max="45" width="6.00390625" style="0" customWidth="1"/>
    <col min="46" max="46" width="9.421875" style="0" customWidth="1"/>
    <col min="48" max="48" width="13.57421875" style="0" customWidth="1"/>
  </cols>
  <sheetData>
    <row r="1" spans="1:44" s="2" customFormat="1" ht="12">
      <c r="A1" s="2" t="s">
        <v>35</v>
      </c>
      <c r="B1" s="3"/>
      <c r="S1" s="4"/>
      <c r="U1" s="4"/>
      <c r="V1" s="4"/>
      <c r="W1" s="8"/>
      <c r="X1" s="4"/>
      <c r="Y1" s="4"/>
      <c r="AQ1" s="8"/>
      <c r="AR1" s="8"/>
    </row>
    <row r="2" spans="1:42" s="2" customFormat="1" ht="12">
      <c r="A2" s="2" t="s">
        <v>83</v>
      </c>
      <c r="B2" s="3"/>
      <c r="AI2" s="5" t="s">
        <v>243</v>
      </c>
      <c r="AK2" s="5"/>
      <c r="AM2" s="4"/>
      <c r="AN2" s="8"/>
      <c r="AO2" s="15"/>
      <c r="AP2" s="15"/>
    </row>
    <row r="3" spans="1:44" s="2" customFormat="1" ht="12">
      <c r="A3" s="48" t="s">
        <v>244</v>
      </c>
      <c r="B3" s="3"/>
      <c r="S3" s="4"/>
      <c r="U3" s="4"/>
      <c r="V3" s="4"/>
      <c r="W3" s="8"/>
      <c r="X3" s="4"/>
      <c r="Y3" s="4"/>
      <c r="AQ3" s="8"/>
      <c r="AR3" s="8"/>
    </row>
    <row r="4" spans="14:44" s="2" customFormat="1" ht="18">
      <c r="N4" s="6" t="s">
        <v>40</v>
      </c>
      <c r="U4" s="4"/>
      <c r="V4" s="4"/>
      <c r="X4" s="4"/>
      <c r="Y4" s="4"/>
      <c r="AQ4" s="8"/>
      <c r="AR4" s="8"/>
    </row>
    <row r="5" spans="2:42" s="2" customFormat="1" ht="18">
      <c r="B5" s="3"/>
      <c r="L5" s="6" t="s">
        <v>245</v>
      </c>
      <c r="M5" s="6"/>
      <c r="P5" s="5"/>
      <c r="Q5" s="5"/>
      <c r="R5" s="5"/>
      <c r="S5" s="5"/>
      <c r="AI5" s="7" t="s">
        <v>36</v>
      </c>
      <c r="AK5" s="7"/>
      <c r="AM5" s="8"/>
      <c r="AN5" s="8"/>
      <c r="AO5" s="15"/>
      <c r="AP5" s="15"/>
    </row>
    <row r="6" spans="1:44" s="2" customFormat="1" ht="12">
      <c r="A6" s="5" t="s">
        <v>37</v>
      </c>
      <c r="B6" s="3"/>
      <c r="S6" s="4"/>
      <c r="U6" s="4"/>
      <c r="V6" s="4"/>
      <c r="W6" s="8"/>
      <c r="X6" s="4"/>
      <c r="Y6" s="4"/>
      <c r="AQ6" s="8"/>
      <c r="AR6" s="8"/>
    </row>
    <row r="7" spans="1:44" s="2" customFormat="1" ht="18">
      <c r="A7" s="5"/>
      <c r="B7" s="3"/>
      <c r="E7" s="9"/>
      <c r="F7" s="9"/>
      <c r="S7" s="4"/>
      <c r="U7" s="4"/>
      <c r="V7" s="4"/>
      <c r="W7" s="8"/>
      <c r="X7" s="4"/>
      <c r="Y7" s="4"/>
      <c r="AQ7" s="8"/>
      <c r="AR7" s="8"/>
    </row>
    <row r="8" spans="1:44" s="10" customFormat="1" ht="12.75">
      <c r="A8" s="16"/>
      <c r="B8" s="50" t="s">
        <v>82</v>
      </c>
      <c r="C8" s="51"/>
      <c r="D8" s="52"/>
      <c r="E8" s="17">
        <v>17</v>
      </c>
      <c r="F8" s="30"/>
      <c r="G8" s="18">
        <v>4</v>
      </c>
      <c r="H8" s="18">
        <v>4</v>
      </c>
      <c r="I8" s="18">
        <v>4</v>
      </c>
      <c r="J8" s="18">
        <v>3</v>
      </c>
      <c r="K8" s="18">
        <v>2</v>
      </c>
      <c r="L8" s="17">
        <v>7</v>
      </c>
      <c r="M8" s="30"/>
      <c r="N8" s="18">
        <v>3</v>
      </c>
      <c r="O8" s="18">
        <v>2</v>
      </c>
      <c r="P8" s="18">
        <v>2</v>
      </c>
      <c r="Q8" s="17">
        <v>6</v>
      </c>
      <c r="R8" s="30"/>
      <c r="S8" s="18">
        <v>2</v>
      </c>
      <c r="T8" s="18">
        <v>2</v>
      </c>
      <c r="U8" s="18">
        <v>2</v>
      </c>
      <c r="V8" s="32"/>
      <c r="W8" s="33"/>
      <c r="X8" s="19">
        <v>15</v>
      </c>
      <c r="Y8" s="29"/>
      <c r="Z8" s="20">
        <v>4</v>
      </c>
      <c r="AA8" s="20">
        <v>4</v>
      </c>
      <c r="AB8" s="20">
        <v>4</v>
      </c>
      <c r="AC8" s="20">
        <v>2</v>
      </c>
      <c r="AD8" s="20">
        <v>1</v>
      </c>
      <c r="AE8" s="21">
        <v>6</v>
      </c>
      <c r="AF8" s="28"/>
      <c r="AG8" s="20">
        <v>2</v>
      </c>
      <c r="AH8" s="20">
        <v>2</v>
      </c>
      <c r="AI8" s="20">
        <v>2</v>
      </c>
      <c r="AJ8" s="21">
        <v>9</v>
      </c>
      <c r="AK8" s="28"/>
      <c r="AL8" s="20">
        <v>2</v>
      </c>
      <c r="AM8" s="20">
        <v>2</v>
      </c>
      <c r="AN8" s="20">
        <v>2</v>
      </c>
      <c r="AO8" s="20">
        <v>3</v>
      </c>
      <c r="AP8" s="26"/>
      <c r="AQ8" s="22"/>
      <c r="AR8" s="22"/>
    </row>
    <row r="9" spans="1:46" s="12" customFormat="1" ht="68.25" customHeight="1">
      <c r="A9" s="23" t="s">
        <v>34</v>
      </c>
      <c r="B9" s="23" t="s">
        <v>33</v>
      </c>
      <c r="C9" s="23" t="s">
        <v>0</v>
      </c>
      <c r="D9" s="23" t="s">
        <v>1</v>
      </c>
      <c r="E9" s="24" t="s">
        <v>2</v>
      </c>
      <c r="F9" s="27" t="s">
        <v>51</v>
      </c>
      <c r="G9" s="23" t="s">
        <v>3</v>
      </c>
      <c r="H9" s="23" t="s">
        <v>4</v>
      </c>
      <c r="I9" s="23" t="s">
        <v>5</v>
      </c>
      <c r="J9" s="23" t="s">
        <v>6</v>
      </c>
      <c r="K9" s="23" t="s">
        <v>7</v>
      </c>
      <c r="L9" s="24" t="s">
        <v>8</v>
      </c>
      <c r="M9" s="27" t="s">
        <v>52</v>
      </c>
      <c r="N9" s="23" t="s">
        <v>9</v>
      </c>
      <c r="O9" s="23" t="s">
        <v>10</v>
      </c>
      <c r="P9" s="23" t="s">
        <v>11</v>
      </c>
      <c r="Q9" s="24" t="s">
        <v>12</v>
      </c>
      <c r="R9" s="27" t="s">
        <v>53</v>
      </c>
      <c r="S9" s="23" t="s">
        <v>13</v>
      </c>
      <c r="T9" s="23" t="s">
        <v>14</v>
      </c>
      <c r="U9" s="23" t="s">
        <v>15</v>
      </c>
      <c r="V9" s="31" t="s">
        <v>55</v>
      </c>
      <c r="W9" s="25" t="s">
        <v>39</v>
      </c>
      <c r="X9" s="24" t="s">
        <v>16</v>
      </c>
      <c r="Y9" s="27" t="s">
        <v>54</v>
      </c>
      <c r="Z9" s="23" t="s">
        <v>17</v>
      </c>
      <c r="AA9" s="23" t="s">
        <v>18</v>
      </c>
      <c r="AB9" s="23" t="s">
        <v>19</v>
      </c>
      <c r="AC9" s="23" t="s">
        <v>20</v>
      </c>
      <c r="AD9" s="23" t="s">
        <v>21</v>
      </c>
      <c r="AE9" s="24" t="s">
        <v>22</v>
      </c>
      <c r="AF9" s="27" t="s">
        <v>56</v>
      </c>
      <c r="AG9" s="23" t="s">
        <v>23</v>
      </c>
      <c r="AH9" s="23" t="s">
        <v>24</v>
      </c>
      <c r="AI9" s="23" t="s">
        <v>25</v>
      </c>
      <c r="AJ9" s="24" t="s">
        <v>26</v>
      </c>
      <c r="AK9" s="27" t="s">
        <v>57</v>
      </c>
      <c r="AL9" s="23" t="s">
        <v>27</v>
      </c>
      <c r="AM9" s="23" t="s">
        <v>28</v>
      </c>
      <c r="AN9" s="23" t="s">
        <v>29</v>
      </c>
      <c r="AO9" s="23" t="s">
        <v>30</v>
      </c>
      <c r="AP9" s="31" t="s">
        <v>58</v>
      </c>
      <c r="AQ9" s="25" t="s">
        <v>38</v>
      </c>
      <c r="AR9" s="23" t="s">
        <v>60</v>
      </c>
      <c r="AS9" s="23" t="s">
        <v>59</v>
      </c>
      <c r="AT9" s="23" t="s">
        <v>31</v>
      </c>
    </row>
    <row r="10" spans="1:49" ht="15.75">
      <c r="A10" s="11">
        <v>1</v>
      </c>
      <c r="B10" s="11" t="s">
        <v>104</v>
      </c>
      <c r="C10" s="11" t="s">
        <v>105</v>
      </c>
      <c r="D10" s="11" t="s">
        <v>106</v>
      </c>
      <c r="E10" s="40">
        <f>((G10*4)+(H10*4)+(I10*4)+(J10*3)+(K10*2))/17</f>
        <v>8.31529411764706</v>
      </c>
      <c r="F10" s="41">
        <f>IF(E10&gt;=10,17,SUM(IF(G10&gt;=10,4,0),IF(H10&gt;=10,4,0),IF(I10&gt;=10,4,0),IF(J10&gt;=10,3,0),IF(K10&gt;=10,2,0)))</f>
        <v>3</v>
      </c>
      <c r="G10" s="47">
        <v>7.67</v>
      </c>
      <c r="H10" s="47">
        <v>7.67</v>
      </c>
      <c r="I10" s="47">
        <v>8</v>
      </c>
      <c r="J10" s="47">
        <v>11</v>
      </c>
      <c r="K10" s="47">
        <v>7.5</v>
      </c>
      <c r="L10" s="40">
        <f>((N10*3)+(O10*2)+(P10*2))/7</f>
        <v>8.547142857142857</v>
      </c>
      <c r="M10" s="41">
        <f>IF(L10&gt;=10,7,SUM(IF(N10&gt;=10,3,0),IF(O10&gt;=10,2,0),IF(P10&gt;=10,2,0)))</f>
        <v>5</v>
      </c>
      <c r="N10" s="47">
        <v>10.83</v>
      </c>
      <c r="O10" s="47">
        <v>3.67</v>
      </c>
      <c r="P10" s="47">
        <v>10</v>
      </c>
      <c r="Q10" s="40">
        <f>((S10*2)+(T10*2)+(U10*2))/6</f>
        <v>8.333333333333334</v>
      </c>
      <c r="R10" s="41">
        <f>IF(Q10&gt;=10,6,SUM(IF(S10&gt;=10,2,0),IF(T10&gt;=10,2,0),IF(U10&gt;=10,2,0)))</f>
        <v>2</v>
      </c>
      <c r="S10" s="47">
        <v>8.5</v>
      </c>
      <c r="T10" s="47">
        <v>12</v>
      </c>
      <c r="U10" s="47">
        <v>4.5</v>
      </c>
      <c r="V10" s="43">
        <f aca="true" t="shared" si="0" ref="V10:V55">IF(W10&gt;=10,30,SUM(F10+M10+R10))</f>
        <v>10</v>
      </c>
      <c r="W10" s="44">
        <f aca="true" t="shared" si="1" ref="W10:W55">ROUNDUP(((E10*17)+(L10*7)+(Q10*6))/30,2)</f>
        <v>8.379999999999999</v>
      </c>
      <c r="X10" s="40">
        <f>((Z10*4)+(AA10*4)+(AB10*4)+(AC10*2)+(AD10*1))/15</f>
        <v>10.5</v>
      </c>
      <c r="Y10" s="45">
        <f>IF(X10&gt;=10,15,SUM(IF(Z10&gt;=10,4,0),IF(AA10&gt;=10,4,0),IF(AB10&gt;=10,4,0),IF(AC10&gt;=10,2,0),IF(AD10&gt;=10,1,0)))</f>
        <v>15</v>
      </c>
      <c r="Z10" s="53">
        <v>12.67</v>
      </c>
      <c r="AA10" s="49">
        <v>10.83</v>
      </c>
      <c r="AB10" s="55">
        <v>7.5</v>
      </c>
      <c r="AC10" s="47">
        <v>13</v>
      </c>
      <c r="AD10" s="47">
        <v>7.5</v>
      </c>
      <c r="AE10" s="40">
        <f>((AG10*2)+(AH10*2)+(AI10*2))/6</f>
        <v>10.443333333333333</v>
      </c>
      <c r="AF10" s="41">
        <f>IF(AE10&gt;=10,6,SUM(IF(AG10&gt;=10,2,0),IF(AH10&gt;=10,2,0),IF(AI10&gt;=10,2,0)))</f>
        <v>6</v>
      </c>
      <c r="AG10" s="47">
        <v>12</v>
      </c>
      <c r="AH10" s="47">
        <v>9.33</v>
      </c>
      <c r="AI10" s="47">
        <v>10</v>
      </c>
      <c r="AJ10" s="40">
        <f>((AL10*2)+(AM10*2)+(AN10*2)+(AO10*3))/9</f>
        <v>11.222222222222221</v>
      </c>
      <c r="AK10" s="45">
        <f>IF(AJ10&gt;=10,9,SUM(IF(AL10&gt;=10,2,0),IF(AM10&gt;=10,2,0),IF(AN10&gt;=10,2,0),IF(AO10&gt;=10,3,0)))</f>
        <v>9</v>
      </c>
      <c r="AL10" s="47">
        <v>7.5</v>
      </c>
      <c r="AM10" s="47">
        <v>10</v>
      </c>
      <c r="AN10" s="47">
        <v>12</v>
      </c>
      <c r="AO10" s="47">
        <v>14</v>
      </c>
      <c r="AP10" s="43">
        <f aca="true" t="shared" si="2" ref="AP10:AP49">IF(AQ10&gt;=10,30,SUM(Y10+AF10+AK10))</f>
        <v>30</v>
      </c>
      <c r="AQ10" s="44">
        <f>ROUNDUP(((X10*15)+(AE10*6)+(AJ10*9))/30,2)</f>
        <v>10.709999999999999</v>
      </c>
      <c r="AR10" s="42">
        <f aca="true" t="shared" si="3" ref="AR10:AR55">IF(AS10&gt;=10,60,SUM(V10+AP10))</f>
        <v>40</v>
      </c>
      <c r="AS10" s="65">
        <f aca="true" t="shared" si="4" ref="AS10:AS55">ROUNDUP(((E10*17)+(L10*7)+(Q10*6)+(X10*15)+(AE10*6)+(AJ10*9))/60,2)</f>
        <v>9.54</v>
      </c>
      <c r="AT10" s="42" t="str">
        <f>IF(AS10=0,"Abandon",IF(AS10&gt;=10,"Admis(e)","Rattrapage"))</f>
        <v>Rattrapage</v>
      </c>
      <c r="AV10" s="35" t="s">
        <v>84</v>
      </c>
      <c r="AW10" s="35">
        <f>COUNTIF(AT10:AT80,"Admis(e)")</f>
        <v>28</v>
      </c>
    </row>
    <row r="11" spans="1:49" ht="15.75">
      <c r="A11" s="11">
        <v>2</v>
      </c>
      <c r="B11" s="11" t="s">
        <v>61</v>
      </c>
      <c r="C11" s="11" t="s">
        <v>62</v>
      </c>
      <c r="D11" s="11" t="s">
        <v>63</v>
      </c>
      <c r="E11" s="40">
        <f aca="true" t="shared" si="5" ref="E11:E49">((G11*4)+(H11*4)+(I11*4)+(J11*3)+(K11*2))/17</f>
        <v>10.352941176470589</v>
      </c>
      <c r="F11" s="41">
        <f aca="true" t="shared" si="6" ref="F11:F52">IF(E11&gt;=10,17,SUM(IF(G11&gt;=10,4,0),IF(H11&gt;=10,4,0),IF(I11&gt;=10,4,0),IF(J11&gt;=10,3,0),IF(K11&gt;=10,2,0)))</f>
        <v>17</v>
      </c>
      <c r="G11" s="49">
        <v>10.17</v>
      </c>
      <c r="H11" s="49">
        <v>12.83</v>
      </c>
      <c r="I11" s="49">
        <v>10</v>
      </c>
      <c r="J11" s="49">
        <v>8</v>
      </c>
      <c r="K11" s="49">
        <v>10</v>
      </c>
      <c r="L11" s="40">
        <f aca="true" t="shared" si="7" ref="L11:L49">((N11*3)+(O11*2)+(P11*2))/7</f>
        <v>8.858571428571429</v>
      </c>
      <c r="M11" s="41">
        <f aca="true" t="shared" si="8" ref="M11:M52">IF(L11&gt;=10,7,SUM(IF(N11&gt;=10,3,0),IF(O11&gt;=10,2,0),IF(P11&gt;=10,2,0)))</f>
        <v>2</v>
      </c>
      <c r="N11" s="49">
        <v>9.67</v>
      </c>
      <c r="O11" s="49">
        <v>10.5</v>
      </c>
      <c r="P11" s="49">
        <v>6</v>
      </c>
      <c r="Q11" s="40">
        <f aca="true" t="shared" si="9" ref="Q11:Q49">((S11*2)+(T11*2)+(U11*2))/6</f>
        <v>11</v>
      </c>
      <c r="R11" s="41">
        <f aca="true" t="shared" si="10" ref="R11:R52">IF(Q11&gt;=10,6,SUM(IF(S11&gt;=10,2,0),IF(T11&gt;=10,2,0),IF(U11&gt;=10,2,0)))</f>
        <v>6</v>
      </c>
      <c r="S11" s="49">
        <v>11</v>
      </c>
      <c r="T11" s="49">
        <v>10</v>
      </c>
      <c r="U11" s="49">
        <v>12</v>
      </c>
      <c r="V11" s="43">
        <f t="shared" si="0"/>
        <v>30</v>
      </c>
      <c r="W11" s="44">
        <f t="shared" si="1"/>
        <v>10.14</v>
      </c>
      <c r="X11" s="40">
        <f aca="true" t="shared" si="11" ref="X11:X49">((Z11*4)+(AA11*4)+(AB11*4)+(AC11*2)+(AD11*1))/15</f>
        <v>10.924000000000001</v>
      </c>
      <c r="Y11" s="45">
        <f aca="true" t="shared" si="12" ref="Y11:Y52">IF(X11&gt;=10,15,SUM(IF(Z11&gt;=10,4,0),IF(AA11&gt;=10,4,0),IF(AB11&gt;=10,4,0),IF(AC11&gt;=10,2,0),IF(AD11&gt;=10,1,0)))</f>
        <v>15</v>
      </c>
      <c r="Z11" s="53">
        <v>10.67</v>
      </c>
      <c r="AA11" s="49">
        <v>10.17</v>
      </c>
      <c r="AB11" s="55">
        <v>10.5</v>
      </c>
      <c r="AC11" s="47">
        <v>13.5</v>
      </c>
      <c r="AD11" s="47">
        <v>11.5</v>
      </c>
      <c r="AE11" s="40">
        <f aca="true" t="shared" si="13" ref="AE11:AE49">((AG11*2)+(AH11*2)+(AI11*2))/6</f>
        <v>11.166666666666666</v>
      </c>
      <c r="AF11" s="41">
        <f aca="true" t="shared" si="14" ref="AF11:AF52">IF(AE11&gt;=10,6,SUM(IF(AG11&gt;=10,2,0),IF(AH11&gt;=10,2,0),IF(AI11&gt;=10,2,0)))</f>
        <v>6</v>
      </c>
      <c r="AG11" s="47">
        <v>10.33</v>
      </c>
      <c r="AH11" s="47">
        <v>11.17</v>
      </c>
      <c r="AI11" s="47">
        <v>12</v>
      </c>
      <c r="AJ11" s="40">
        <f aca="true" t="shared" si="15" ref="AJ11:AJ49">((AL11*2)+(AM11*2)+(AN11*2)+(AO11*3))/9</f>
        <v>12.555555555555555</v>
      </c>
      <c r="AK11" s="45">
        <f aca="true" t="shared" si="16" ref="AK11:AK52">IF(AJ11&gt;=10,9,SUM(IF(AL11&gt;=10,2,0),IF(AM11&gt;=10,2,0),IF(AN11&gt;=10,2,0),IF(AO11&gt;=10,3,0)))</f>
        <v>9</v>
      </c>
      <c r="AL11" s="47">
        <v>14</v>
      </c>
      <c r="AM11" s="47">
        <v>12.5</v>
      </c>
      <c r="AN11" s="47">
        <v>10.5</v>
      </c>
      <c r="AO11" s="47">
        <v>13</v>
      </c>
      <c r="AP11" s="43">
        <f t="shared" si="2"/>
        <v>30</v>
      </c>
      <c r="AQ11" s="44">
        <f aca="true" t="shared" si="17" ref="AQ11:AQ49">ROUNDUP(((X11*15)+(AE11*6)+(AJ11*9))/30,2)</f>
        <v>11.47</v>
      </c>
      <c r="AR11" s="42">
        <f t="shared" si="3"/>
        <v>60</v>
      </c>
      <c r="AS11" s="65">
        <f t="shared" si="4"/>
        <v>10.799999999999999</v>
      </c>
      <c r="AT11" s="42" t="str">
        <f aca="true" t="shared" si="18" ref="AT11:AT49">IF(AS11=0,"Abandon",IF(AS11&gt;=10,"Admis(e)","Rattrapage"))</f>
        <v>Admis(e)</v>
      </c>
      <c r="AU11" s="34"/>
      <c r="AV11" s="35" t="s">
        <v>85</v>
      </c>
      <c r="AW11" s="35">
        <f>COUNTIF(AT10:AT80,"Rattrapage")</f>
        <v>29</v>
      </c>
    </row>
    <row r="12" spans="1:58" ht="15.75">
      <c r="A12" s="11">
        <v>3</v>
      </c>
      <c r="B12" s="11" t="s">
        <v>107</v>
      </c>
      <c r="C12" s="11" t="s">
        <v>108</v>
      </c>
      <c r="D12" s="11" t="s">
        <v>109</v>
      </c>
      <c r="E12" s="40">
        <f t="shared" si="5"/>
        <v>10.930588235294117</v>
      </c>
      <c r="F12" s="41">
        <f t="shared" si="6"/>
        <v>17</v>
      </c>
      <c r="G12" s="47">
        <v>13</v>
      </c>
      <c r="H12" s="47">
        <v>10.33</v>
      </c>
      <c r="I12" s="47">
        <v>9.5</v>
      </c>
      <c r="J12" s="47">
        <v>11.5</v>
      </c>
      <c r="K12" s="47">
        <v>10</v>
      </c>
      <c r="L12" s="40">
        <f t="shared" si="7"/>
        <v>10.879999999999999</v>
      </c>
      <c r="M12" s="41">
        <f t="shared" si="8"/>
        <v>7</v>
      </c>
      <c r="N12" s="47">
        <v>10.5</v>
      </c>
      <c r="O12" s="47">
        <v>12.33</v>
      </c>
      <c r="P12" s="47">
        <v>10</v>
      </c>
      <c r="Q12" s="40">
        <f t="shared" si="9"/>
        <v>10.833333333333334</v>
      </c>
      <c r="R12" s="41">
        <f t="shared" si="10"/>
        <v>6</v>
      </c>
      <c r="S12" s="47">
        <v>10.5</v>
      </c>
      <c r="T12" s="47">
        <v>13</v>
      </c>
      <c r="U12" s="47">
        <v>9</v>
      </c>
      <c r="V12" s="43">
        <f t="shared" si="0"/>
        <v>30</v>
      </c>
      <c r="W12" s="44">
        <f t="shared" si="1"/>
        <v>10.9</v>
      </c>
      <c r="X12" s="40">
        <f t="shared" si="11"/>
        <v>11.666666666666666</v>
      </c>
      <c r="Y12" s="45">
        <f t="shared" si="12"/>
        <v>15</v>
      </c>
      <c r="Z12" s="53">
        <v>13.33</v>
      </c>
      <c r="AA12" s="49">
        <v>10.17</v>
      </c>
      <c r="AB12" s="55">
        <v>10</v>
      </c>
      <c r="AC12" s="47">
        <v>12.5</v>
      </c>
      <c r="AD12" s="47">
        <v>16</v>
      </c>
      <c r="AE12" s="40">
        <f t="shared" si="13"/>
        <v>11.333333333333334</v>
      </c>
      <c r="AF12" s="41">
        <f t="shared" si="14"/>
        <v>6</v>
      </c>
      <c r="AG12" s="47">
        <v>13.17</v>
      </c>
      <c r="AH12" s="47">
        <v>11.33</v>
      </c>
      <c r="AI12" s="47">
        <v>9.5</v>
      </c>
      <c r="AJ12" s="40">
        <f t="shared" si="15"/>
        <v>12</v>
      </c>
      <c r="AK12" s="45">
        <f t="shared" si="16"/>
        <v>9</v>
      </c>
      <c r="AL12" s="47">
        <v>9</v>
      </c>
      <c r="AM12" s="47">
        <v>12</v>
      </c>
      <c r="AN12" s="47">
        <v>10.5</v>
      </c>
      <c r="AO12" s="47">
        <v>15</v>
      </c>
      <c r="AP12" s="43">
        <f t="shared" si="2"/>
        <v>30</v>
      </c>
      <c r="AQ12" s="44">
        <f t="shared" si="17"/>
        <v>11.7</v>
      </c>
      <c r="AR12" s="42">
        <f t="shared" si="3"/>
        <v>60</v>
      </c>
      <c r="AS12" s="65">
        <f t="shared" si="4"/>
        <v>11.299999999999999</v>
      </c>
      <c r="AT12" s="42" t="str">
        <f t="shared" si="18"/>
        <v>Admis(e)</v>
      </c>
      <c r="AU12" s="34"/>
      <c r="AV12" s="36" t="s">
        <v>86</v>
      </c>
      <c r="AW12" s="35">
        <f>COUNTIF(AT10:AT80,"Abandon")</f>
        <v>2</v>
      </c>
      <c r="AX12" s="10"/>
      <c r="AY12" s="10"/>
      <c r="AZ12" s="10"/>
      <c r="BA12" s="10"/>
      <c r="BB12" s="10"/>
      <c r="BC12" s="10"/>
      <c r="BD12" s="10"/>
      <c r="BE12" s="10"/>
      <c r="BF12" s="10"/>
    </row>
    <row r="13" spans="1:58" ht="15.75">
      <c r="A13" s="11">
        <v>4</v>
      </c>
      <c r="B13" s="11" t="s">
        <v>64</v>
      </c>
      <c r="C13" s="11" t="s">
        <v>65</v>
      </c>
      <c r="D13" s="11" t="s">
        <v>66</v>
      </c>
      <c r="E13" s="40">
        <f t="shared" si="5"/>
        <v>9.205882352941176</v>
      </c>
      <c r="F13" s="41">
        <f t="shared" si="6"/>
        <v>9</v>
      </c>
      <c r="G13" s="47">
        <v>10.33</v>
      </c>
      <c r="H13" s="47">
        <v>7.67</v>
      </c>
      <c r="I13" s="47">
        <v>7</v>
      </c>
      <c r="J13" s="47">
        <v>10.5</v>
      </c>
      <c r="K13" s="47">
        <v>12.5</v>
      </c>
      <c r="L13" s="40">
        <f t="shared" si="7"/>
        <v>11.212857142857144</v>
      </c>
      <c r="M13" s="41">
        <f t="shared" si="8"/>
        <v>7</v>
      </c>
      <c r="N13" s="47">
        <v>12.83</v>
      </c>
      <c r="O13" s="47">
        <v>10</v>
      </c>
      <c r="P13" s="47">
        <v>10</v>
      </c>
      <c r="Q13" s="40">
        <f t="shared" si="9"/>
        <v>11.333333333333334</v>
      </c>
      <c r="R13" s="41">
        <f t="shared" si="10"/>
        <v>6</v>
      </c>
      <c r="S13" s="47">
        <v>10</v>
      </c>
      <c r="T13" s="47">
        <v>12</v>
      </c>
      <c r="U13" s="47">
        <v>12</v>
      </c>
      <c r="V13" s="43">
        <f t="shared" si="0"/>
        <v>30</v>
      </c>
      <c r="W13" s="44">
        <f t="shared" si="1"/>
        <v>10.1</v>
      </c>
      <c r="X13" s="40">
        <f t="shared" si="11"/>
        <v>11.021333333333333</v>
      </c>
      <c r="Y13" s="45">
        <f t="shared" si="12"/>
        <v>15</v>
      </c>
      <c r="Z13" s="53">
        <v>11.33</v>
      </c>
      <c r="AA13" s="49">
        <v>10</v>
      </c>
      <c r="AB13" s="55">
        <v>10</v>
      </c>
      <c r="AC13" s="47">
        <v>13</v>
      </c>
      <c r="AD13" s="47">
        <v>14</v>
      </c>
      <c r="AE13" s="40">
        <f t="shared" si="13"/>
        <v>11.886666666666665</v>
      </c>
      <c r="AF13" s="41">
        <f t="shared" si="14"/>
        <v>6</v>
      </c>
      <c r="AG13" s="47">
        <v>12.33</v>
      </c>
      <c r="AH13" s="47">
        <v>11.33</v>
      </c>
      <c r="AI13" s="47">
        <v>12</v>
      </c>
      <c r="AJ13" s="40">
        <f t="shared" si="15"/>
        <v>12</v>
      </c>
      <c r="AK13" s="45">
        <f t="shared" si="16"/>
        <v>9</v>
      </c>
      <c r="AL13" s="47">
        <v>11</v>
      </c>
      <c r="AM13" s="47">
        <v>13</v>
      </c>
      <c r="AN13" s="47">
        <v>13.5</v>
      </c>
      <c r="AO13" s="47">
        <v>11</v>
      </c>
      <c r="AP13" s="43">
        <f t="shared" si="2"/>
        <v>30</v>
      </c>
      <c r="AQ13" s="44">
        <f t="shared" si="17"/>
        <v>11.49</v>
      </c>
      <c r="AR13" s="42">
        <f t="shared" si="3"/>
        <v>60</v>
      </c>
      <c r="AS13" s="65">
        <f t="shared" si="4"/>
        <v>10.799999999999999</v>
      </c>
      <c r="AT13" s="42" t="str">
        <f t="shared" si="18"/>
        <v>Admis(e)</v>
      </c>
      <c r="AU13" s="34"/>
      <c r="AV13" s="36" t="s">
        <v>87</v>
      </c>
      <c r="AW13" s="36">
        <f>SUM(AW10:AW12)</f>
        <v>59</v>
      </c>
      <c r="AX13" s="10"/>
      <c r="AY13" s="10"/>
      <c r="AZ13" s="10"/>
      <c r="BA13" s="10"/>
      <c r="BB13" s="10"/>
      <c r="BC13" s="10"/>
      <c r="BD13" s="10"/>
      <c r="BE13" s="10"/>
      <c r="BF13" s="10"/>
    </row>
    <row r="14" spans="1:58" ht="15.75">
      <c r="A14" s="11">
        <v>5</v>
      </c>
      <c r="B14" s="11" t="s">
        <v>67</v>
      </c>
      <c r="C14" s="11" t="s">
        <v>44</v>
      </c>
      <c r="D14" s="11" t="s">
        <v>68</v>
      </c>
      <c r="E14" s="40">
        <f t="shared" si="5"/>
        <v>6.9411764705882355</v>
      </c>
      <c r="F14" s="41">
        <f t="shared" si="6"/>
        <v>9</v>
      </c>
      <c r="G14" s="47">
        <v>11</v>
      </c>
      <c r="H14" s="47">
        <v>6</v>
      </c>
      <c r="I14" s="47">
        <v>0</v>
      </c>
      <c r="J14" s="47">
        <v>10</v>
      </c>
      <c r="K14" s="47">
        <v>10</v>
      </c>
      <c r="L14" s="40">
        <f t="shared" si="7"/>
        <v>8.998571428571429</v>
      </c>
      <c r="M14" s="41">
        <f t="shared" si="8"/>
        <v>4</v>
      </c>
      <c r="N14" s="47">
        <v>7.33</v>
      </c>
      <c r="O14" s="47">
        <v>10.5</v>
      </c>
      <c r="P14" s="47">
        <v>10</v>
      </c>
      <c r="Q14" s="40">
        <f t="shared" si="9"/>
        <v>13.333333333333334</v>
      </c>
      <c r="R14" s="41">
        <f t="shared" si="10"/>
        <v>6</v>
      </c>
      <c r="S14" s="47">
        <v>10.5</v>
      </c>
      <c r="T14" s="47">
        <v>16</v>
      </c>
      <c r="U14" s="47">
        <v>13.5</v>
      </c>
      <c r="V14" s="43">
        <f t="shared" si="0"/>
        <v>19</v>
      </c>
      <c r="W14" s="44">
        <f t="shared" si="1"/>
        <v>8.7</v>
      </c>
      <c r="X14" s="40">
        <f t="shared" si="11"/>
        <v>10.333333333333334</v>
      </c>
      <c r="Y14" s="45">
        <f t="shared" si="12"/>
        <v>15</v>
      </c>
      <c r="Z14" s="53">
        <v>12</v>
      </c>
      <c r="AA14" s="49">
        <v>8</v>
      </c>
      <c r="AB14" s="55">
        <v>10</v>
      </c>
      <c r="AC14" s="47">
        <v>10</v>
      </c>
      <c r="AD14" s="47">
        <v>15</v>
      </c>
      <c r="AE14" s="40">
        <f t="shared" si="13"/>
        <v>10.166666666666666</v>
      </c>
      <c r="AF14" s="41">
        <f t="shared" si="14"/>
        <v>6</v>
      </c>
      <c r="AG14" s="47">
        <v>10</v>
      </c>
      <c r="AH14" s="47">
        <v>10.5</v>
      </c>
      <c r="AI14" s="47">
        <v>10</v>
      </c>
      <c r="AJ14" s="40">
        <f t="shared" si="15"/>
        <v>11.666666666666666</v>
      </c>
      <c r="AK14" s="45">
        <f t="shared" si="16"/>
        <v>9</v>
      </c>
      <c r="AL14" s="47">
        <v>10</v>
      </c>
      <c r="AM14" s="47">
        <v>10</v>
      </c>
      <c r="AN14" s="47">
        <v>13</v>
      </c>
      <c r="AO14" s="47">
        <v>13</v>
      </c>
      <c r="AP14" s="43">
        <f t="shared" si="2"/>
        <v>30</v>
      </c>
      <c r="AQ14" s="44">
        <f t="shared" si="17"/>
        <v>10.7</v>
      </c>
      <c r="AR14" s="42">
        <f t="shared" si="3"/>
        <v>49</v>
      </c>
      <c r="AS14" s="65">
        <f t="shared" si="4"/>
        <v>9.7</v>
      </c>
      <c r="AT14" s="42" t="str">
        <f t="shared" si="18"/>
        <v>Rattrapage</v>
      </c>
      <c r="AU14" s="34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</row>
    <row r="15" spans="1:58" ht="15.75">
      <c r="A15" s="11">
        <v>6</v>
      </c>
      <c r="B15" s="11" t="s">
        <v>110</v>
      </c>
      <c r="C15" s="11" t="s">
        <v>111</v>
      </c>
      <c r="D15" s="11" t="s">
        <v>89</v>
      </c>
      <c r="E15" s="40">
        <f t="shared" si="5"/>
        <v>9.18470588235294</v>
      </c>
      <c r="F15" s="41">
        <f t="shared" si="6"/>
        <v>9</v>
      </c>
      <c r="G15" s="47">
        <v>8.33</v>
      </c>
      <c r="H15" s="47">
        <v>10.33</v>
      </c>
      <c r="I15" s="47">
        <v>7</v>
      </c>
      <c r="J15" s="47">
        <v>10.5</v>
      </c>
      <c r="K15" s="47">
        <v>11</v>
      </c>
      <c r="L15" s="40">
        <f t="shared" si="7"/>
        <v>11.784285714285716</v>
      </c>
      <c r="M15" s="41">
        <f t="shared" si="8"/>
        <v>7</v>
      </c>
      <c r="N15" s="47">
        <v>10.83</v>
      </c>
      <c r="O15" s="47">
        <v>12</v>
      </c>
      <c r="P15" s="47">
        <v>13</v>
      </c>
      <c r="Q15" s="40">
        <f t="shared" si="9"/>
        <v>10.833333333333334</v>
      </c>
      <c r="R15" s="41">
        <f t="shared" si="10"/>
        <v>6</v>
      </c>
      <c r="S15" s="47">
        <v>10</v>
      </c>
      <c r="T15" s="47">
        <v>14</v>
      </c>
      <c r="U15" s="47">
        <v>8.5</v>
      </c>
      <c r="V15" s="43">
        <f t="shared" si="0"/>
        <v>30</v>
      </c>
      <c r="W15" s="44">
        <f t="shared" si="1"/>
        <v>10.129999999999999</v>
      </c>
      <c r="X15" s="40">
        <f t="shared" si="11"/>
        <v>10.433333333333334</v>
      </c>
      <c r="Y15" s="45">
        <f t="shared" si="12"/>
        <v>15</v>
      </c>
      <c r="Z15" s="53">
        <v>11.67</v>
      </c>
      <c r="AA15" s="49">
        <v>10.33</v>
      </c>
      <c r="AB15" s="55">
        <v>7</v>
      </c>
      <c r="AC15" s="47">
        <v>12.5</v>
      </c>
      <c r="AD15" s="47">
        <v>15.5</v>
      </c>
      <c r="AE15" s="40">
        <f t="shared" si="13"/>
        <v>12.386666666666665</v>
      </c>
      <c r="AF15" s="41">
        <f t="shared" si="14"/>
        <v>6</v>
      </c>
      <c r="AG15" s="47">
        <v>12.33</v>
      </c>
      <c r="AH15" s="47">
        <v>13.33</v>
      </c>
      <c r="AI15" s="47">
        <v>11.5</v>
      </c>
      <c r="AJ15" s="40">
        <f t="shared" si="15"/>
        <v>12.777777777777779</v>
      </c>
      <c r="AK15" s="45">
        <f t="shared" si="16"/>
        <v>9</v>
      </c>
      <c r="AL15" s="47">
        <v>10</v>
      </c>
      <c r="AM15" s="47">
        <v>12</v>
      </c>
      <c r="AN15" s="47">
        <v>13</v>
      </c>
      <c r="AO15" s="47">
        <v>15</v>
      </c>
      <c r="AP15" s="43">
        <f t="shared" si="2"/>
        <v>30</v>
      </c>
      <c r="AQ15" s="44">
        <f t="shared" si="17"/>
        <v>11.53</v>
      </c>
      <c r="AR15" s="42">
        <f t="shared" si="3"/>
        <v>60</v>
      </c>
      <c r="AS15" s="65">
        <f t="shared" si="4"/>
        <v>10.83</v>
      </c>
      <c r="AT15" s="42" t="str">
        <f t="shared" si="18"/>
        <v>Admis(e)</v>
      </c>
      <c r="AU15" s="34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</row>
    <row r="16" spans="1:58" ht="15.75">
      <c r="A16" s="11">
        <v>7</v>
      </c>
      <c r="B16" s="11" t="s">
        <v>112</v>
      </c>
      <c r="C16" s="11" t="s">
        <v>113</v>
      </c>
      <c r="D16" s="11" t="s">
        <v>114</v>
      </c>
      <c r="E16" s="40">
        <f t="shared" si="5"/>
        <v>9.481176470588236</v>
      </c>
      <c r="F16" s="41">
        <f t="shared" si="6"/>
        <v>11</v>
      </c>
      <c r="G16" s="47">
        <v>11</v>
      </c>
      <c r="H16" s="47">
        <v>8.67</v>
      </c>
      <c r="I16" s="47">
        <v>10.5</v>
      </c>
      <c r="J16" s="47">
        <v>13.5</v>
      </c>
      <c r="K16" s="47">
        <v>0</v>
      </c>
      <c r="L16" s="40">
        <f t="shared" si="7"/>
        <v>13.571428571428571</v>
      </c>
      <c r="M16" s="41">
        <f t="shared" si="8"/>
        <v>7</v>
      </c>
      <c r="N16" s="47">
        <v>12</v>
      </c>
      <c r="O16" s="47">
        <v>17</v>
      </c>
      <c r="P16" s="47">
        <v>12.5</v>
      </c>
      <c r="Q16" s="40">
        <f t="shared" si="9"/>
        <v>11.666666666666666</v>
      </c>
      <c r="R16" s="41">
        <f t="shared" si="10"/>
        <v>6</v>
      </c>
      <c r="S16" s="47">
        <v>10</v>
      </c>
      <c r="T16" s="47">
        <v>12</v>
      </c>
      <c r="U16" s="47">
        <v>13</v>
      </c>
      <c r="V16" s="43">
        <f t="shared" si="0"/>
        <v>30</v>
      </c>
      <c r="W16" s="44">
        <f t="shared" si="1"/>
        <v>10.879999999999999</v>
      </c>
      <c r="X16" s="40">
        <f t="shared" si="11"/>
        <v>12.054666666666666</v>
      </c>
      <c r="Y16" s="45">
        <f t="shared" si="12"/>
        <v>15</v>
      </c>
      <c r="Z16" s="53">
        <v>11.33</v>
      </c>
      <c r="AA16" s="49">
        <v>10</v>
      </c>
      <c r="AB16" s="55">
        <v>14</v>
      </c>
      <c r="AC16" s="47">
        <v>14</v>
      </c>
      <c r="AD16" s="47">
        <v>11.5</v>
      </c>
      <c r="AE16" s="40">
        <f t="shared" si="13"/>
        <v>10.5</v>
      </c>
      <c r="AF16" s="41">
        <f t="shared" si="14"/>
        <v>6</v>
      </c>
      <c r="AG16" s="47">
        <v>11.5</v>
      </c>
      <c r="AH16" s="47">
        <v>13</v>
      </c>
      <c r="AI16" s="47">
        <v>7</v>
      </c>
      <c r="AJ16" s="40">
        <f t="shared" si="15"/>
        <v>12.222222222222221</v>
      </c>
      <c r="AK16" s="45">
        <f t="shared" si="16"/>
        <v>9</v>
      </c>
      <c r="AL16" s="47">
        <v>9.5</v>
      </c>
      <c r="AM16" s="47">
        <v>11</v>
      </c>
      <c r="AN16" s="47">
        <v>12</v>
      </c>
      <c r="AO16" s="47">
        <v>15</v>
      </c>
      <c r="AP16" s="43">
        <f t="shared" si="2"/>
        <v>30</v>
      </c>
      <c r="AQ16" s="44">
        <f t="shared" si="17"/>
        <v>11.799999999999999</v>
      </c>
      <c r="AR16" s="42">
        <f t="shared" si="3"/>
        <v>60</v>
      </c>
      <c r="AS16" s="65">
        <f t="shared" si="4"/>
        <v>11.34</v>
      </c>
      <c r="AT16" s="42" t="str">
        <f t="shared" si="18"/>
        <v>Admis(e)</v>
      </c>
      <c r="AU16" s="34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</row>
    <row r="17" spans="1:61" ht="15.75">
      <c r="A17" s="11">
        <v>8</v>
      </c>
      <c r="B17" s="11" t="s">
        <v>115</v>
      </c>
      <c r="C17" s="11" t="s">
        <v>69</v>
      </c>
      <c r="D17" s="11" t="s">
        <v>93</v>
      </c>
      <c r="E17" s="40">
        <f t="shared" si="5"/>
        <v>9.117647058823529</v>
      </c>
      <c r="F17" s="41">
        <f t="shared" si="6"/>
        <v>4</v>
      </c>
      <c r="G17" s="47">
        <v>8.33</v>
      </c>
      <c r="H17" s="47">
        <v>10.67</v>
      </c>
      <c r="I17" s="47">
        <v>9</v>
      </c>
      <c r="J17" s="47">
        <v>9</v>
      </c>
      <c r="K17" s="47">
        <v>8</v>
      </c>
      <c r="L17" s="40">
        <f t="shared" si="7"/>
        <v>10.592857142857143</v>
      </c>
      <c r="M17" s="41">
        <f t="shared" si="8"/>
        <v>7</v>
      </c>
      <c r="N17" s="47">
        <v>11.83</v>
      </c>
      <c r="O17" s="47">
        <v>8.33</v>
      </c>
      <c r="P17" s="47">
        <v>11</v>
      </c>
      <c r="Q17" s="40">
        <f t="shared" si="9"/>
        <v>7.833333333333333</v>
      </c>
      <c r="R17" s="41">
        <f t="shared" si="10"/>
        <v>0</v>
      </c>
      <c r="S17" s="47">
        <v>8.5</v>
      </c>
      <c r="T17" s="47">
        <v>8</v>
      </c>
      <c r="U17" s="47">
        <v>7</v>
      </c>
      <c r="V17" s="43">
        <f t="shared" si="0"/>
        <v>11</v>
      </c>
      <c r="W17" s="44">
        <f t="shared" si="1"/>
        <v>9.209999999999999</v>
      </c>
      <c r="X17" s="40">
        <f t="shared" si="11"/>
        <v>11.133333333333333</v>
      </c>
      <c r="Y17" s="45">
        <f t="shared" si="12"/>
        <v>15</v>
      </c>
      <c r="Z17" s="53">
        <v>10</v>
      </c>
      <c r="AA17" s="49">
        <v>11</v>
      </c>
      <c r="AB17" s="55">
        <v>12.5</v>
      </c>
      <c r="AC17" s="47">
        <v>10</v>
      </c>
      <c r="AD17" s="47">
        <v>13</v>
      </c>
      <c r="AE17" s="40">
        <f t="shared" si="13"/>
        <v>9.053333333333333</v>
      </c>
      <c r="AF17" s="41">
        <f t="shared" si="14"/>
        <v>2</v>
      </c>
      <c r="AG17" s="47">
        <v>10.83</v>
      </c>
      <c r="AH17" s="47">
        <v>9.33</v>
      </c>
      <c r="AI17" s="47">
        <v>7</v>
      </c>
      <c r="AJ17" s="40">
        <f t="shared" si="15"/>
        <v>10.11111111111111</v>
      </c>
      <c r="AK17" s="45">
        <f t="shared" si="16"/>
        <v>9</v>
      </c>
      <c r="AL17" s="47">
        <v>6</v>
      </c>
      <c r="AM17" s="47">
        <v>10</v>
      </c>
      <c r="AN17" s="47">
        <v>10</v>
      </c>
      <c r="AO17" s="47">
        <v>13</v>
      </c>
      <c r="AP17" s="43">
        <f t="shared" si="2"/>
        <v>30</v>
      </c>
      <c r="AQ17" s="44">
        <f t="shared" si="17"/>
        <v>10.42</v>
      </c>
      <c r="AR17" s="42">
        <f t="shared" si="3"/>
        <v>41</v>
      </c>
      <c r="AS17" s="65">
        <f t="shared" si="4"/>
        <v>9.81</v>
      </c>
      <c r="AT17" s="42" t="str">
        <f t="shared" si="18"/>
        <v>Rattrapage</v>
      </c>
      <c r="AU17" s="34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1:61" ht="15.75">
      <c r="A18" s="11">
        <v>9</v>
      </c>
      <c r="B18" s="11" t="s">
        <v>116</v>
      </c>
      <c r="C18" s="11" t="s">
        <v>117</v>
      </c>
      <c r="D18" s="11" t="s">
        <v>118</v>
      </c>
      <c r="E18" s="40">
        <f t="shared" si="5"/>
        <v>8.772941176470587</v>
      </c>
      <c r="F18" s="41">
        <f t="shared" si="6"/>
        <v>7</v>
      </c>
      <c r="G18" s="47">
        <v>8.33</v>
      </c>
      <c r="H18" s="47">
        <v>10.33</v>
      </c>
      <c r="I18" s="47">
        <v>6.5</v>
      </c>
      <c r="J18" s="47">
        <v>11.5</v>
      </c>
      <c r="K18" s="47">
        <v>7</v>
      </c>
      <c r="L18" s="40">
        <f t="shared" si="7"/>
        <v>9.358571428571427</v>
      </c>
      <c r="M18" s="41">
        <f t="shared" si="8"/>
        <v>5</v>
      </c>
      <c r="N18" s="47">
        <v>10.17</v>
      </c>
      <c r="O18" s="47">
        <v>6</v>
      </c>
      <c r="P18" s="47">
        <v>11.5</v>
      </c>
      <c r="Q18" s="40">
        <f t="shared" si="9"/>
        <v>10</v>
      </c>
      <c r="R18" s="41">
        <f t="shared" si="10"/>
        <v>6</v>
      </c>
      <c r="S18" s="47">
        <v>13</v>
      </c>
      <c r="T18" s="47">
        <v>11</v>
      </c>
      <c r="U18" s="47">
        <v>6</v>
      </c>
      <c r="V18" s="43">
        <f t="shared" si="0"/>
        <v>18</v>
      </c>
      <c r="W18" s="44">
        <f t="shared" si="1"/>
        <v>9.16</v>
      </c>
      <c r="X18" s="40">
        <f t="shared" si="11"/>
        <v>10.612</v>
      </c>
      <c r="Y18" s="45">
        <f t="shared" si="12"/>
        <v>15</v>
      </c>
      <c r="Z18" s="53">
        <v>11</v>
      </c>
      <c r="AA18" s="49">
        <v>9.67</v>
      </c>
      <c r="AB18" s="55">
        <v>10</v>
      </c>
      <c r="AC18" s="47">
        <v>11</v>
      </c>
      <c r="AD18" s="47">
        <v>14.5</v>
      </c>
      <c r="AE18" s="40">
        <f t="shared" si="13"/>
        <v>10.556666666666667</v>
      </c>
      <c r="AF18" s="41">
        <f t="shared" si="14"/>
        <v>6</v>
      </c>
      <c r="AG18" s="47">
        <v>11.67</v>
      </c>
      <c r="AH18" s="47">
        <v>10</v>
      </c>
      <c r="AI18" s="47">
        <v>10</v>
      </c>
      <c r="AJ18" s="40">
        <f t="shared" si="15"/>
        <v>12.11111111111111</v>
      </c>
      <c r="AK18" s="45">
        <f t="shared" si="16"/>
        <v>9</v>
      </c>
      <c r="AL18" s="47">
        <v>11</v>
      </c>
      <c r="AM18" s="47">
        <v>10</v>
      </c>
      <c r="AN18" s="47">
        <v>11</v>
      </c>
      <c r="AO18" s="47">
        <v>15</v>
      </c>
      <c r="AP18" s="43">
        <f t="shared" si="2"/>
        <v>30</v>
      </c>
      <c r="AQ18" s="44">
        <f t="shared" si="17"/>
        <v>11.06</v>
      </c>
      <c r="AR18" s="42">
        <f t="shared" si="3"/>
        <v>60</v>
      </c>
      <c r="AS18" s="65">
        <f t="shared" si="4"/>
        <v>10.11</v>
      </c>
      <c r="AT18" s="42" t="str">
        <f t="shared" si="18"/>
        <v>Admis(e)</v>
      </c>
      <c r="AU18" s="34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</row>
    <row r="19" spans="1:61" ht="15.75">
      <c r="A19" s="11">
        <v>10</v>
      </c>
      <c r="B19" s="11" t="s">
        <v>119</v>
      </c>
      <c r="C19" s="11" t="s">
        <v>91</v>
      </c>
      <c r="D19" s="11" t="s">
        <v>42</v>
      </c>
      <c r="E19" s="40">
        <f t="shared" si="5"/>
        <v>7.548235294117647</v>
      </c>
      <c r="F19" s="41">
        <f t="shared" si="6"/>
        <v>3</v>
      </c>
      <c r="G19" s="47">
        <v>6.33</v>
      </c>
      <c r="H19" s="47">
        <v>8</v>
      </c>
      <c r="I19" s="47">
        <v>6.5</v>
      </c>
      <c r="J19" s="47">
        <v>10</v>
      </c>
      <c r="K19" s="47">
        <v>7.5</v>
      </c>
      <c r="L19" s="40">
        <f t="shared" si="7"/>
        <v>10.04857142857143</v>
      </c>
      <c r="M19" s="41">
        <f t="shared" si="8"/>
        <v>7</v>
      </c>
      <c r="N19" s="47">
        <v>12</v>
      </c>
      <c r="O19" s="47">
        <v>8.67</v>
      </c>
      <c r="P19" s="47">
        <v>8.5</v>
      </c>
      <c r="Q19" s="40">
        <f t="shared" si="9"/>
        <v>10.833333333333334</v>
      </c>
      <c r="R19" s="41">
        <f t="shared" si="10"/>
        <v>6</v>
      </c>
      <c r="S19" s="47">
        <v>12.5</v>
      </c>
      <c r="T19" s="47">
        <v>10</v>
      </c>
      <c r="U19" s="47">
        <v>10</v>
      </c>
      <c r="V19" s="43">
        <f t="shared" si="0"/>
        <v>16</v>
      </c>
      <c r="W19" s="44">
        <f t="shared" si="1"/>
        <v>8.79</v>
      </c>
      <c r="X19" s="40">
        <f t="shared" si="11"/>
        <v>9.933333333333334</v>
      </c>
      <c r="Y19" s="45">
        <f t="shared" si="12"/>
        <v>11</v>
      </c>
      <c r="Z19" s="53">
        <v>10</v>
      </c>
      <c r="AA19" s="49">
        <v>9</v>
      </c>
      <c r="AB19" s="55">
        <v>10</v>
      </c>
      <c r="AC19" s="47">
        <v>10</v>
      </c>
      <c r="AD19" s="47">
        <v>13</v>
      </c>
      <c r="AE19" s="40">
        <f t="shared" si="13"/>
        <v>11.166666666666666</v>
      </c>
      <c r="AF19" s="41">
        <f t="shared" si="14"/>
        <v>6</v>
      </c>
      <c r="AG19" s="47">
        <v>11.17</v>
      </c>
      <c r="AH19" s="47">
        <v>12.33</v>
      </c>
      <c r="AI19" s="47">
        <v>10</v>
      </c>
      <c r="AJ19" s="40">
        <f t="shared" si="15"/>
        <v>10.88888888888889</v>
      </c>
      <c r="AK19" s="45">
        <f t="shared" si="16"/>
        <v>9</v>
      </c>
      <c r="AL19" s="47">
        <v>9</v>
      </c>
      <c r="AM19" s="47">
        <v>12</v>
      </c>
      <c r="AN19" s="47">
        <v>10</v>
      </c>
      <c r="AO19" s="47">
        <v>12</v>
      </c>
      <c r="AP19" s="43">
        <f t="shared" si="2"/>
        <v>30</v>
      </c>
      <c r="AQ19" s="44">
        <f t="shared" si="17"/>
        <v>10.47</v>
      </c>
      <c r="AR19" s="42">
        <f t="shared" si="3"/>
        <v>46</v>
      </c>
      <c r="AS19" s="65">
        <f t="shared" si="4"/>
        <v>9.629999999999999</v>
      </c>
      <c r="AT19" s="42" t="str">
        <f t="shared" si="18"/>
        <v>Rattrapage</v>
      </c>
      <c r="AU19" s="34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15.75">
      <c r="A20" s="11">
        <v>11</v>
      </c>
      <c r="B20" s="11" t="s">
        <v>72</v>
      </c>
      <c r="C20" s="11" t="s">
        <v>71</v>
      </c>
      <c r="D20" s="11" t="s">
        <v>50</v>
      </c>
      <c r="E20" s="40">
        <f t="shared" si="5"/>
        <v>8.15764705882353</v>
      </c>
      <c r="F20" s="41">
        <f t="shared" si="6"/>
        <v>7</v>
      </c>
      <c r="G20" s="47">
        <v>9</v>
      </c>
      <c r="H20" s="47">
        <v>7.67</v>
      </c>
      <c r="I20" s="47">
        <v>10.5</v>
      </c>
      <c r="J20" s="47">
        <v>10</v>
      </c>
      <c r="K20" s="47">
        <v>0</v>
      </c>
      <c r="L20" s="40">
        <f t="shared" si="7"/>
        <v>10.095714285714285</v>
      </c>
      <c r="M20" s="41">
        <f t="shared" si="8"/>
        <v>7</v>
      </c>
      <c r="N20" s="47">
        <v>9.67</v>
      </c>
      <c r="O20" s="47">
        <v>10.33</v>
      </c>
      <c r="P20" s="47">
        <v>10.5</v>
      </c>
      <c r="Q20" s="40">
        <f t="shared" si="9"/>
        <v>11.666666666666666</v>
      </c>
      <c r="R20" s="41">
        <f t="shared" si="10"/>
        <v>6</v>
      </c>
      <c r="S20" s="47">
        <v>11</v>
      </c>
      <c r="T20" s="47">
        <v>13</v>
      </c>
      <c r="U20" s="47">
        <v>11</v>
      </c>
      <c r="V20" s="43">
        <f t="shared" si="0"/>
        <v>20</v>
      </c>
      <c r="W20" s="44">
        <f t="shared" si="1"/>
        <v>9.32</v>
      </c>
      <c r="X20" s="40">
        <f t="shared" si="11"/>
        <v>9.966666666666667</v>
      </c>
      <c r="Y20" s="45">
        <f t="shared" si="12"/>
        <v>11</v>
      </c>
      <c r="Z20" s="53">
        <v>12</v>
      </c>
      <c r="AA20" s="49">
        <v>7</v>
      </c>
      <c r="AB20" s="55">
        <v>10</v>
      </c>
      <c r="AC20" s="47">
        <v>11</v>
      </c>
      <c r="AD20" s="47">
        <v>11.5</v>
      </c>
      <c r="AE20" s="40">
        <f t="shared" si="13"/>
        <v>10.223333333333334</v>
      </c>
      <c r="AF20" s="41">
        <f t="shared" si="14"/>
        <v>6</v>
      </c>
      <c r="AG20" s="47">
        <v>9.67</v>
      </c>
      <c r="AH20" s="47">
        <v>11</v>
      </c>
      <c r="AI20" s="47">
        <v>10</v>
      </c>
      <c r="AJ20" s="40">
        <f t="shared" si="15"/>
        <v>11.666666666666666</v>
      </c>
      <c r="AK20" s="45">
        <f t="shared" si="16"/>
        <v>9</v>
      </c>
      <c r="AL20" s="47">
        <v>14</v>
      </c>
      <c r="AM20" s="47">
        <v>10</v>
      </c>
      <c r="AN20" s="47">
        <v>9</v>
      </c>
      <c r="AO20" s="47">
        <v>13</v>
      </c>
      <c r="AP20" s="43">
        <f t="shared" si="2"/>
        <v>30</v>
      </c>
      <c r="AQ20" s="44">
        <f t="shared" si="17"/>
        <v>10.53</v>
      </c>
      <c r="AR20" s="42">
        <f t="shared" si="3"/>
        <v>50</v>
      </c>
      <c r="AS20" s="65">
        <f t="shared" si="4"/>
        <v>9.92</v>
      </c>
      <c r="AT20" s="42" t="str">
        <f t="shared" si="18"/>
        <v>Rattrapage</v>
      </c>
      <c r="AU20" s="34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15.75">
      <c r="A21" s="11">
        <v>12</v>
      </c>
      <c r="B21" s="11" t="s">
        <v>120</v>
      </c>
      <c r="C21" s="11" t="s">
        <v>121</v>
      </c>
      <c r="D21" s="11" t="s">
        <v>88</v>
      </c>
      <c r="E21" s="40">
        <f t="shared" si="5"/>
        <v>3.5694117647058823</v>
      </c>
      <c r="F21" s="41">
        <f t="shared" si="6"/>
        <v>3</v>
      </c>
      <c r="G21" s="47">
        <v>0</v>
      </c>
      <c r="H21" s="47">
        <v>0.67</v>
      </c>
      <c r="I21" s="47">
        <v>3</v>
      </c>
      <c r="J21" s="47">
        <v>12</v>
      </c>
      <c r="K21" s="47">
        <v>5</v>
      </c>
      <c r="L21" s="40">
        <f t="shared" si="7"/>
        <v>3.2357142857142853</v>
      </c>
      <c r="M21" s="41">
        <f t="shared" si="8"/>
        <v>0</v>
      </c>
      <c r="N21" s="47">
        <v>5.33</v>
      </c>
      <c r="O21" s="47">
        <v>3.33</v>
      </c>
      <c r="P21" s="47">
        <v>0</v>
      </c>
      <c r="Q21" s="40">
        <f t="shared" si="9"/>
        <v>6.333333333333333</v>
      </c>
      <c r="R21" s="41">
        <f t="shared" si="10"/>
        <v>2</v>
      </c>
      <c r="S21" s="47">
        <v>12</v>
      </c>
      <c r="T21" s="47">
        <v>7</v>
      </c>
      <c r="U21" s="47">
        <v>0</v>
      </c>
      <c r="V21" s="43">
        <f t="shared" si="0"/>
        <v>5</v>
      </c>
      <c r="W21" s="44">
        <f t="shared" si="1"/>
        <v>4.05</v>
      </c>
      <c r="X21" s="40">
        <f t="shared" si="11"/>
        <v>6.5</v>
      </c>
      <c r="Y21" s="45">
        <f t="shared" si="12"/>
        <v>3</v>
      </c>
      <c r="Z21" s="53">
        <v>2.67</v>
      </c>
      <c r="AA21" s="49">
        <v>5.33</v>
      </c>
      <c r="AB21" s="55">
        <v>8.5</v>
      </c>
      <c r="AC21" s="47">
        <v>10.5</v>
      </c>
      <c r="AD21" s="47">
        <v>10.5</v>
      </c>
      <c r="AE21" s="40">
        <f t="shared" si="13"/>
        <v>5.776666666666666</v>
      </c>
      <c r="AF21" s="41">
        <f t="shared" si="14"/>
        <v>2</v>
      </c>
      <c r="AG21" s="47">
        <v>4</v>
      </c>
      <c r="AH21" s="47">
        <v>11.33</v>
      </c>
      <c r="AI21" s="47">
        <v>2</v>
      </c>
      <c r="AJ21" s="40">
        <f t="shared" si="15"/>
        <v>5</v>
      </c>
      <c r="AK21" s="45">
        <f t="shared" si="16"/>
        <v>2</v>
      </c>
      <c r="AL21" s="47">
        <v>10.5</v>
      </c>
      <c r="AM21" s="47">
        <v>8</v>
      </c>
      <c r="AN21" s="47">
        <v>4</v>
      </c>
      <c r="AO21" s="47">
        <v>0</v>
      </c>
      <c r="AP21" s="43">
        <f t="shared" si="2"/>
        <v>7</v>
      </c>
      <c r="AQ21" s="44">
        <f t="shared" si="17"/>
        <v>5.91</v>
      </c>
      <c r="AR21" s="42">
        <f t="shared" si="3"/>
        <v>12</v>
      </c>
      <c r="AS21" s="65">
        <f t="shared" si="4"/>
        <v>4.9799999999999995</v>
      </c>
      <c r="AT21" s="42" t="s">
        <v>246</v>
      </c>
      <c r="AU21" s="34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5.75">
      <c r="A22" s="11">
        <v>13</v>
      </c>
      <c r="B22" s="11" t="s">
        <v>122</v>
      </c>
      <c r="C22" s="11" t="s">
        <v>123</v>
      </c>
      <c r="D22" s="11" t="s">
        <v>124</v>
      </c>
      <c r="E22" s="40">
        <f t="shared" si="5"/>
        <v>9.991764705882353</v>
      </c>
      <c r="F22" s="41">
        <f t="shared" si="6"/>
        <v>9</v>
      </c>
      <c r="G22" s="47">
        <v>8.67</v>
      </c>
      <c r="H22" s="47">
        <v>7.67</v>
      </c>
      <c r="I22" s="47">
        <v>10.5</v>
      </c>
      <c r="J22" s="47">
        <v>13.5</v>
      </c>
      <c r="K22" s="47">
        <v>11</v>
      </c>
      <c r="L22" s="40">
        <f t="shared" si="7"/>
        <v>10.092857142857143</v>
      </c>
      <c r="M22" s="41">
        <f t="shared" si="8"/>
        <v>7</v>
      </c>
      <c r="N22" s="47">
        <v>11.33</v>
      </c>
      <c r="O22" s="47">
        <v>6.33</v>
      </c>
      <c r="P22" s="47">
        <v>12</v>
      </c>
      <c r="Q22" s="40">
        <f t="shared" si="9"/>
        <v>9.333333333333334</v>
      </c>
      <c r="R22" s="41">
        <f t="shared" si="10"/>
        <v>4</v>
      </c>
      <c r="S22" s="47">
        <v>10</v>
      </c>
      <c r="T22" s="47">
        <v>12</v>
      </c>
      <c r="U22" s="47">
        <v>6</v>
      </c>
      <c r="V22" s="43">
        <f t="shared" si="0"/>
        <v>20</v>
      </c>
      <c r="W22" s="44">
        <f t="shared" si="1"/>
        <v>9.89</v>
      </c>
      <c r="X22" s="40">
        <f t="shared" si="11"/>
        <v>10.4</v>
      </c>
      <c r="Y22" s="45">
        <f t="shared" si="12"/>
        <v>15</v>
      </c>
      <c r="Z22" s="53">
        <v>13.67</v>
      </c>
      <c r="AA22" s="49">
        <v>8.83</v>
      </c>
      <c r="AB22" s="55">
        <v>8</v>
      </c>
      <c r="AC22" s="47">
        <v>13</v>
      </c>
      <c r="AD22" s="47">
        <v>8</v>
      </c>
      <c r="AE22" s="40">
        <f t="shared" si="13"/>
        <v>11.056666666666667</v>
      </c>
      <c r="AF22" s="41">
        <f t="shared" si="14"/>
        <v>6</v>
      </c>
      <c r="AG22" s="47">
        <v>12.5</v>
      </c>
      <c r="AH22" s="47">
        <v>10.67</v>
      </c>
      <c r="AI22" s="47">
        <v>10</v>
      </c>
      <c r="AJ22" s="40">
        <f t="shared" si="15"/>
        <v>10.777777777777779</v>
      </c>
      <c r="AK22" s="45">
        <f t="shared" si="16"/>
        <v>9</v>
      </c>
      <c r="AL22" s="47">
        <v>8.5</v>
      </c>
      <c r="AM22" s="47">
        <v>10</v>
      </c>
      <c r="AN22" s="47">
        <v>10.5</v>
      </c>
      <c r="AO22" s="47">
        <v>13</v>
      </c>
      <c r="AP22" s="43">
        <f t="shared" si="2"/>
        <v>30</v>
      </c>
      <c r="AQ22" s="44">
        <f t="shared" si="17"/>
        <v>10.65</v>
      </c>
      <c r="AR22" s="42">
        <f t="shared" si="3"/>
        <v>60</v>
      </c>
      <c r="AS22" s="65">
        <f t="shared" si="4"/>
        <v>10.27</v>
      </c>
      <c r="AT22" s="42" t="str">
        <f t="shared" si="18"/>
        <v>Admis(e)</v>
      </c>
      <c r="AU22" s="34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5.75">
      <c r="A23" s="11">
        <v>14</v>
      </c>
      <c r="B23" s="11" t="s">
        <v>125</v>
      </c>
      <c r="C23" s="11" t="s">
        <v>126</v>
      </c>
      <c r="D23" s="11" t="s">
        <v>75</v>
      </c>
      <c r="E23" s="40">
        <f t="shared" si="5"/>
        <v>6.6364705882352935</v>
      </c>
      <c r="F23" s="41">
        <f t="shared" si="6"/>
        <v>0</v>
      </c>
      <c r="G23" s="47">
        <v>6.33</v>
      </c>
      <c r="H23" s="47">
        <v>6</v>
      </c>
      <c r="I23" s="47">
        <v>7.5</v>
      </c>
      <c r="J23" s="47">
        <v>8.5</v>
      </c>
      <c r="K23" s="47">
        <v>4</v>
      </c>
      <c r="L23" s="40">
        <f t="shared" si="7"/>
        <v>7.855714285714286</v>
      </c>
      <c r="M23" s="41">
        <f t="shared" si="8"/>
        <v>2</v>
      </c>
      <c r="N23" s="47">
        <v>6.33</v>
      </c>
      <c r="O23" s="47">
        <v>8</v>
      </c>
      <c r="P23" s="47">
        <v>10</v>
      </c>
      <c r="Q23" s="40">
        <f t="shared" si="9"/>
        <v>5.833333333333333</v>
      </c>
      <c r="R23" s="41">
        <f t="shared" si="10"/>
        <v>0</v>
      </c>
      <c r="S23" s="47">
        <v>8.5</v>
      </c>
      <c r="T23" s="47">
        <v>2</v>
      </c>
      <c r="U23" s="47">
        <v>7</v>
      </c>
      <c r="V23" s="43">
        <f t="shared" si="0"/>
        <v>2</v>
      </c>
      <c r="W23" s="44">
        <f t="shared" si="1"/>
        <v>6.77</v>
      </c>
      <c r="X23" s="40">
        <f t="shared" si="11"/>
        <v>4.854666666666666</v>
      </c>
      <c r="Y23" s="45">
        <f t="shared" si="12"/>
        <v>4</v>
      </c>
      <c r="Z23" s="53">
        <v>10</v>
      </c>
      <c r="AA23" s="49">
        <v>4.33</v>
      </c>
      <c r="AB23" s="55">
        <v>3.5</v>
      </c>
      <c r="AC23" s="47">
        <v>0</v>
      </c>
      <c r="AD23" s="47">
        <v>1.5</v>
      </c>
      <c r="AE23" s="40">
        <f t="shared" si="13"/>
        <v>3.78</v>
      </c>
      <c r="AF23" s="41">
        <f t="shared" si="14"/>
        <v>0</v>
      </c>
      <c r="AG23" s="47">
        <v>4.67</v>
      </c>
      <c r="AH23" s="47">
        <v>6.67</v>
      </c>
      <c r="AI23" s="47">
        <v>0</v>
      </c>
      <c r="AJ23" s="40">
        <f t="shared" si="15"/>
        <v>9.333333333333334</v>
      </c>
      <c r="AK23" s="45">
        <f t="shared" si="16"/>
        <v>5</v>
      </c>
      <c r="AL23" s="47">
        <v>11</v>
      </c>
      <c r="AM23" s="47">
        <v>3</v>
      </c>
      <c r="AN23" s="47">
        <v>8.5</v>
      </c>
      <c r="AO23" s="47">
        <v>13</v>
      </c>
      <c r="AP23" s="43">
        <f t="shared" si="2"/>
        <v>9</v>
      </c>
      <c r="AQ23" s="44">
        <f t="shared" si="17"/>
        <v>5.99</v>
      </c>
      <c r="AR23" s="42">
        <f t="shared" si="3"/>
        <v>11</v>
      </c>
      <c r="AS23" s="65">
        <f t="shared" si="4"/>
        <v>6.38</v>
      </c>
      <c r="AT23" s="42" t="str">
        <f t="shared" si="18"/>
        <v>Rattrapage</v>
      </c>
      <c r="AU23" s="34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15.75">
      <c r="A24" s="11">
        <v>15</v>
      </c>
      <c r="B24" s="11" t="s">
        <v>127</v>
      </c>
      <c r="C24" s="11" t="s">
        <v>128</v>
      </c>
      <c r="D24" s="11" t="s">
        <v>101</v>
      </c>
      <c r="E24" s="40">
        <f t="shared" si="5"/>
        <v>6.831764705882353</v>
      </c>
      <c r="F24" s="41">
        <f t="shared" si="6"/>
        <v>0</v>
      </c>
      <c r="G24" s="47">
        <v>8.33</v>
      </c>
      <c r="H24" s="47">
        <v>4.33</v>
      </c>
      <c r="I24" s="47">
        <v>7.5</v>
      </c>
      <c r="J24" s="47">
        <v>8.5</v>
      </c>
      <c r="K24" s="47">
        <v>5</v>
      </c>
      <c r="L24" s="40">
        <f t="shared" si="7"/>
        <v>9.950000000000001</v>
      </c>
      <c r="M24" s="41">
        <f t="shared" si="8"/>
        <v>3</v>
      </c>
      <c r="N24" s="47">
        <v>11.33</v>
      </c>
      <c r="O24" s="47">
        <v>8.33</v>
      </c>
      <c r="P24" s="47">
        <v>9.5</v>
      </c>
      <c r="Q24" s="40">
        <f t="shared" si="9"/>
        <v>9.333333333333334</v>
      </c>
      <c r="R24" s="41">
        <f t="shared" si="10"/>
        <v>2</v>
      </c>
      <c r="S24" s="47">
        <v>8.5</v>
      </c>
      <c r="T24" s="47">
        <v>11</v>
      </c>
      <c r="U24" s="47">
        <v>8.5</v>
      </c>
      <c r="V24" s="43">
        <f t="shared" si="0"/>
        <v>5</v>
      </c>
      <c r="W24" s="44">
        <f t="shared" si="1"/>
        <v>8.06</v>
      </c>
      <c r="X24" s="40">
        <f t="shared" si="11"/>
        <v>8.812000000000001</v>
      </c>
      <c r="Y24" s="45">
        <f t="shared" si="12"/>
        <v>5</v>
      </c>
      <c r="Z24" s="53">
        <v>10</v>
      </c>
      <c r="AA24" s="49">
        <v>7.67</v>
      </c>
      <c r="AB24" s="55">
        <v>8</v>
      </c>
      <c r="AC24" s="47">
        <v>9</v>
      </c>
      <c r="AD24" s="47">
        <v>11.5</v>
      </c>
      <c r="AE24" s="40">
        <f t="shared" si="13"/>
        <v>7.776666666666666</v>
      </c>
      <c r="AF24" s="41">
        <f t="shared" si="14"/>
        <v>2</v>
      </c>
      <c r="AG24" s="47">
        <v>7.83</v>
      </c>
      <c r="AH24" s="47">
        <v>10</v>
      </c>
      <c r="AI24" s="47">
        <v>5.5</v>
      </c>
      <c r="AJ24" s="40">
        <f t="shared" si="15"/>
        <v>9.444444444444445</v>
      </c>
      <c r="AK24" s="45">
        <f t="shared" si="16"/>
        <v>3</v>
      </c>
      <c r="AL24" s="47">
        <v>7</v>
      </c>
      <c r="AM24" s="47">
        <v>7</v>
      </c>
      <c r="AN24" s="47">
        <v>9</v>
      </c>
      <c r="AO24" s="47">
        <v>13</v>
      </c>
      <c r="AP24" s="43">
        <f t="shared" si="2"/>
        <v>10</v>
      </c>
      <c r="AQ24" s="44">
        <f t="shared" si="17"/>
        <v>8.799999999999999</v>
      </c>
      <c r="AR24" s="42">
        <f t="shared" si="3"/>
        <v>15</v>
      </c>
      <c r="AS24" s="65">
        <f t="shared" si="4"/>
        <v>8.43</v>
      </c>
      <c r="AT24" s="42" t="str">
        <f t="shared" si="18"/>
        <v>Rattrapage</v>
      </c>
      <c r="AU24" s="34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5.75">
      <c r="A25" s="11">
        <v>16</v>
      </c>
      <c r="B25" s="11" t="s">
        <v>129</v>
      </c>
      <c r="C25" s="11" t="s">
        <v>130</v>
      </c>
      <c r="D25" s="11" t="s">
        <v>32</v>
      </c>
      <c r="E25" s="40">
        <f t="shared" si="5"/>
        <v>9.195294117647059</v>
      </c>
      <c r="F25" s="41">
        <f t="shared" si="6"/>
        <v>7</v>
      </c>
      <c r="G25" s="47">
        <v>9</v>
      </c>
      <c r="H25" s="47">
        <v>6.33</v>
      </c>
      <c r="I25" s="47">
        <v>10</v>
      </c>
      <c r="J25" s="47">
        <v>14</v>
      </c>
      <c r="K25" s="47">
        <v>6.5</v>
      </c>
      <c r="L25" s="40">
        <f t="shared" si="7"/>
        <v>9.95142857142857</v>
      </c>
      <c r="M25" s="41">
        <f t="shared" si="8"/>
        <v>3</v>
      </c>
      <c r="N25" s="47">
        <v>12</v>
      </c>
      <c r="O25" s="47">
        <v>9.33</v>
      </c>
      <c r="P25" s="47">
        <v>7.5</v>
      </c>
      <c r="Q25" s="40">
        <f t="shared" si="9"/>
        <v>11</v>
      </c>
      <c r="R25" s="41">
        <f t="shared" si="10"/>
        <v>6</v>
      </c>
      <c r="S25" s="47">
        <v>11</v>
      </c>
      <c r="T25" s="47">
        <v>11</v>
      </c>
      <c r="U25" s="47">
        <v>11</v>
      </c>
      <c r="V25" s="43">
        <f t="shared" si="0"/>
        <v>16</v>
      </c>
      <c r="W25" s="44">
        <f t="shared" si="1"/>
        <v>9.74</v>
      </c>
      <c r="X25" s="40">
        <f t="shared" si="11"/>
        <v>11.454666666666666</v>
      </c>
      <c r="Y25" s="45">
        <f t="shared" si="12"/>
        <v>15</v>
      </c>
      <c r="Z25" s="53">
        <v>10.33</v>
      </c>
      <c r="AA25" s="49">
        <v>10.5</v>
      </c>
      <c r="AB25" s="55">
        <v>14</v>
      </c>
      <c r="AC25" s="47">
        <v>13</v>
      </c>
      <c r="AD25" s="47">
        <v>6.5</v>
      </c>
      <c r="AE25" s="40">
        <f t="shared" si="13"/>
        <v>7.22</v>
      </c>
      <c r="AF25" s="41">
        <f t="shared" si="14"/>
        <v>0</v>
      </c>
      <c r="AG25" s="47">
        <v>5.33</v>
      </c>
      <c r="AH25" s="47">
        <v>7.33</v>
      </c>
      <c r="AI25" s="47">
        <v>9</v>
      </c>
      <c r="AJ25" s="40">
        <f t="shared" si="15"/>
        <v>11.88888888888889</v>
      </c>
      <c r="AK25" s="45">
        <f t="shared" si="16"/>
        <v>9</v>
      </c>
      <c r="AL25" s="47">
        <v>11</v>
      </c>
      <c r="AM25" s="47">
        <v>11</v>
      </c>
      <c r="AN25" s="47">
        <v>12</v>
      </c>
      <c r="AO25" s="47">
        <v>13</v>
      </c>
      <c r="AP25" s="43">
        <f t="shared" si="2"/>
        <v>30</v>
      </c>
      <c r="AQ25" s="44">
        <f t="shared" si="17"/>
        <v>10.74</v>
      </c>
      <c r="AR25" s="42">
        <f t="shared" si="3"/>
        <v>60</v>
      </c>
      <c r="AS25" s="65">
        <f t="shared" si="4"/>
        <v>10.24</v>
      </c>
      <c r="AT25" s="42" t="str">
        <f t="shared" si="18"/>
        <v>Admis(e)</v>
      </c>
      <c r="AU25" s="34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5.75">
      <c r="A26" s="11">
        <v>17</v>
      </c>
      <c r="B26" s="11" t="s">
        <v>131</v>
      </c>
      <c r="C26" s="11" t="s">
        <v>132</v>
      </c>
      <c r="D26" s="11" t="s">
        <v>133</v>
      </c>
      <c r="E26" s="40">
        <f t="shared" si="5"/>
        <v>11.040000000000001</v>
      </c>
      <c r="F26" s="41">
        <f t="shared" si="6"/>
        <v>17</v>
      </c>
      <c r="G26" s="47">
        <v>12.67</v>
      </c>
      <c r="H26" s="47">
        <v>12</v>
      </c>
      <c r="I26" s="47">
        <v>9</v>
      </c>
      <c r="J26" s="47">
        <v>13</v>
      </c>
      <c r="K26" s="47">
        <v>7</v>
      </c>
      <c r="L26" s="40">
        <f t="shared" si="7"/>
        <v>10.072857142857142</v>
      </c>
      <c r="M26" s="41">
        <f t="shared" si="8"/>
        <v>7</v>
      </c>
      <c r="N26" s="47">
        <v>10.17</v>
      </c>
      <c r="O26" s="47">
        <v>8</v>
      </c>
      <c r="P26" s="47">
        <v>12</v>
      </c>
      <c r="Q26" s="40">
        <f t="shared" si="9"/>
        <v>9.833333333333334</v>
      </c>
      <c r="R26" s="41">
        <f t="shared" si="10"/>
        <v>4</v>
      </c>
      <c r="S26" s="47">
        <v>10</v>
      </c>
      <c r="T26" s="47">
        <v>10</v>
      </c>
      <c r="U26" s="47">
        <v>9.5</v>
      </c>
      <c r="V26" s="43">
        <f t="shared" si="0"/>
        <v>30</v>
      </c>
      <c r="W26" s="44">
        <f t="shared" si="1"/>
        <v>10.58</v>
      </c>
      <c r="X26" s="40">
        <f t="shared" si="11"/>
        <v>11.066666666666666</v>
      </c>
      <c r="Y26" s="45">
        <f t="shared" si="12"/>
        <v>15</v>
      </c>
      <c r="Z26" s="53">
        <v>13.33</v>
      </c>
      <c r="AA26" s="49">
        <v>9.67</v>
      </c>
      <c r="AB26" s="55">
        <v>9.5</v>
      </c>
      <c r="AC26" s="47">
        <v>11.5</v>
      </c>
      <c r="AD26" s="47">
        <v>13</v>
      </c>
      <c r="AE26" s="40">
        <f t="shared" si="13"/>
        <v>11.613333333333335</v>
      </c>
      <c r="AF26" s="41">
        <f t="shared" si="14"/>
        <v>6</v>
      </c>
      <c r="AG26" s="47">
        <v>13.17</v>
      </c>
      <c r="AH26" s="47">
        <v>10.67</v>
      </c>
      <c r="AI26" s="47">
        <v>11</v>
      </c>
      <c r="AJ26" s="40">
        <f t="shared" si="15"/>
        <v>11.444444444444445</v>
      </c>
      <c r="AK26" s="45">
        <f t="shared" si="16"/>
        <v>9</v>
      </c>
      <c r="AL26" s="47">
        <v>9</v>
      </c>
      <c r="AM26" s="47">
        <v>11</v>
      </c>
      <c r="AN26" s="47">
        <v>10.5</v>
      </c>
      <c r="AO26" s="47">
        <v>14</v>
      </c>
      <c r="AP26" s="43">
        <f t="shared" si="2"/>
        <v>30</v>
      </c>
      <c r="AQ26" s="44">
        <f t="shared" si="17"/>
        <v>11.29</v>
      </c>
      <c r="AR26" s="42">
        <f t="shared" si="3"/>
        <v>60</v>
      </c>
      <c r="AS26" s="65">
        <f t="shared" si="4"/>
        <v>10.94</v>
      </c>
      <c r="AT26" s="42" t="str">
        <f t="shared" si="18"/>
        <v>Admis(e)</v>
      </c>
      <c r="AU26" s="34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5.75">
      <c r="A27" s="11">
        <v>18</v>
      </c>
      <c r="B27" s="11" t="s">
        <v>134</v>
      </c>
      <c r="C27" s="11" t="s">
        <v>135</v>
      </c>
      <c r="D27" s="11" t="s">
        <v>46</v>
      </c>
      <c r="E27" s="40">
        <f t="shared" si="5"/>
        <v>6.08</v>
      </c>
      <c r="F27" s="41">
        <f t="shared" si="6"/>
        <v>3</v>
      </c>
      <c r="G27" s="47">
        <v>5.67</v>
      </c>
      <c r="H27" s="47">
        <v>4.67</v>
      </c>
      <c r="I27" s="47">
        <v>5</v>
      </c>
      <c r="J27" s="47">
        <v>10</v>
      </c>
      <c r="K27" s="47">
        <v>6</v>
      </c>
      <c r="L27" s="40">
        <f t="shared" si="7"/>
        <v>6.001428571428571</v>
      </c>
      <c r="M27" s="41">
        <f t="shared" si="8"/>
        <v>2</v>
      </c>
      <c r="N27" s="47">
        <v>4.67</v>
      </c>
      <c r="O27" s="47">
        <v>4</v>
      </c>
      <c r="P27" s="47">
        <v>10</v>
      </c>
      <c r="Q27" s="40">
        <f t="shared" si="9"/>
        <v>3.6666666666666665</v>
      </c>
      <c r="R27" s="41">
        <f t="shared" si="10"/>
        <v>0</v>
      </c>
      <c r="S27" s="47">
        <v>0</v>
      </c>
      <c r="T27" s="47">
        <v>5</v>
      </c>
      <c r="U27" s="47">
        <v>6</v>
      </c>
      <c r="V27" s="43">
        <f t="shared" si="0"/>
        <v>5</v>
      </c>
      <c r="W27" s="44">
        <f t="shared" si="1"/>
        <v>5.58</v>
      </c>
      <c r="X27" s="40">
        <f t="shared" si="11"/>
        <v>6.054666666666666</v>
      </c>
      <c r="Y27" s="45">
        <f t="shared" si="12"/>
        <v>2</v>
      </c>
      <c r="Z27" s="53">
        <v>7.33</v>
      </c>
      <c r="AA27" s="49">
        <v>5</v>
      </c>
      <c r="AB27" s="55">
        <v>4.5</v>
      </c>
      <c r="AC27" s="47">
        <v>11</v>
      </c>
      <c r="AD27" s="47">
        <v>1.5</v>
      </c>
      <c r="AE27" s="40">
        <f t="shared" si="13"/>
        <v>7</v>
      </c>
      <c r="AF27" s="41">
        <f t="shared" si="14"/>
        <v>0</v>
      </c>
      <c r="AG27" s="47">
        <v>5.67</v>
      </c>
      <c r="AH27" s="47">
        <v>9.33</v>
      </c>
      <c r="AI27" s="47">
        <v>6</v>
      </c>
      <c r="AJ27" s="40">
        <f t="shared" si="15"/>
        <v>9</v>
      </c>
      <c r="AK27" s="45">
        <f t="shared" si="16"/>
        <v>3</v>
      </c>
      <c r="AL27" s="47">
        <v>7</v>
      </c>
      <c r="AM27" s="47">
        <v>5</v>
      </c>
      <c r="AN27" s="47">
        <v>9</v>
      </c>
      <c r="AO27" s="47">
        <v>13</v>
      </c>
      <c r="AP27" s="43">
        <f t="shared" si="2"/>
        <v>5</v>
      </c>
      <c r="AQ27" s="44">
        <f t="shared" si="17"/>
        <v>7.13</v>
      </c>
      <c r="AR27" s="42">
        <f t="shared" si="3"/>
        <v>10</v>
      </c>
      <c r="AS27" s="65">
        <f t="shared" si="4"/>
        <v>6.359999999999999</v>
      </c>
      <c r="AT27" s="42" t="str">
        <f t="shared" si="18"/>
        <v>Rattrapage</v>
      </c>
      <c r="AU27" s="34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5.75">
      <c r="A28" s="11">
        <v>19</v>
      </c>
      <c r="B28" s="11" t="s">
        <v>136</v>
      </c>
      <c r="C28" s="11" t="s">
        <v>137</v>
      </c>
      <c r="D28" s="11" t="s">
        <v>138</v>
      </c>
      <c r="E28" s="40">
        <f t="shared" si="5"/>
        <v>6.9411764705882355</v>
      </c>
      <c r="F28" s="41">
        <f t="shared" si="6"/>
        <v>3</v>
      </c>
      <c r="G28" s="47">
        <v>8.67</v>
      </c>
      <c r="H28" s="47">
        <v>6.33</v>
      </c>
      <c r="I28" s="47">
        <v>3.5</v>
      </c>
      <c r="J28" s="47">
        <v>10</v>
      </c>
      <c r="K28" s="47">
        <v>7</v>
      </c>
      <c r="L28" s="40">
        <f t="shared" si="7"/>
        <v>8.450000000000001</v>
      </c>
      <c r="M28" s="41">
        <f t="shared" si="8"/>
        <v>2</v>
      </c>
      <c r="N28" s="47">
        <v>7.83</v>
      </c>
      <c r="O28" s="47">
        <v>7.33</v>
      </c>
      <c r="P28" s="47">
        <v>10.5</v>
      </c>
      <c r="Q28" s="40">
        <f t="shared" si="9"/>
        <v>9</v>
      </c>
      <c r="R28" s="41">
        <f t="shared" si="10"/>
        <v>2</v>
      </c>
      <c r="S28" s="47">
        <v>11</v>
      </c>
      <c r="T28" s="47">
        <v>7</v>
      </c>
      <c r="U28" s="47">
        <v>9</v>
      </c>
      <c r="V28" s="43">
        <f t="shared" si="0"/>
        <v>7</v>
      </c>
      <c r="W28" s="44">
        <f t="shared" si="1"/>
        <v>7.71</v>
      </c>
      <c r="X28" s="40">
        <f t="shared" si="11"/>
        <v>8.290666666666667</v>
      </c>
      <c r="Y28" s="45">
        <f t="shared" si="12"/>
        <v>2</v>
      </c>
      <c r="Z28" s="53">
        <v>7.67</v>
      </c>
      <c r="AA28" s="49">
        <v>8.17</v>
      </c>
      <c r="AB28" s="55">
        <v>9</v>
      </c>
      <c r="AC28" s="47">
        <v>10</v>
      </c>
      <c r="AD28" s="47">
        <v>5</v>
      </c>
      <c r="AE28" s="40">
        <f t="shared" si="13"/>
        <v>9.276666666666666</v>
      </c>
      <c r="AF28" s="41">
        <f t="shared" si="14"/>
        <v>4</v>
      </c>
      <c r="AG28" s="47">
        <v>7.83</v>
      </c>
      <c r="AH28" s="47">
        <v>10</v>
      </c>
      <c r="AI28" s="47">
        <v>10</v>
      </c>
      <c r="AJ28" s="40">
        <f t="shared" si="15"/>
        <v>11.444444444444445</v>
      </c>
      <c r="AK28" s="45">
        <f t="shared" si="16"/>
        <v>9</v>
      </c>
      <c r="AL28" s="47">
        <v>8</v>
      </c>
      <c r="AM28" s="47">
        <v>10</v>
      </c>
      <c r="AN28" s="47">
        <v>12.5</v>
      </c>
      <c r="AO28" s="47">
        <v>14</v>
      </c>
      <c r="AP28" s="43">
        <f t="shared" si="2"/>
        <v>15</v>
      </c>
      <c r="AQ28" s="44">
        <f t="shared" si="17"/>
        <v>9.44</v>
      </c>
      <c r="AR28" s="42">
        <f t="shared" si="3"/>
        <v>22</v>
      </c>
      <c r="AS28" s="65">
        <f t="shared" si="4"/>
        <v>8.57</v>
      </c>
      <c r="AT28" s="42" t="str">
        <f t="shared" si="18"/>
        <v>Rattrapage</v>
      </c>
      <c r="AU28" s="34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ht="15.75">
      <c r="A29" s="11">
        <v>20</v>
      </c>
      <c r="B29" s="11" t="s">
        <v>139</v>
      </c>
      <c r="C29" s="11" t="s">
        <v>140</v>
      </c>
      <c r="D29" s="11" t="s">
        <v>97</v>
      </c>
      <c r="E29" s="40">
        <f t="shared" si="5"/>
        <v>9.665882352941177</v>
      </c>
      <c r="F29" s="41">
        <f t="shared" si="6"/>
        <v>11</v>
      </c>
      <c r="G29" s="47">
        <v>7</v>
      </c>
      <c r="H29" s="47">
        <v>10.33</v>
      </c>
      <c r="I29" s="47">
        <v>10</v>
      </c>
      <c r="J29" s="47">
        <v>13</v>
      </c>
      <c r="K29" s="47">
        <v>8</v>
      </c>
      <c r="L29" s="40">
        <f t="shared" si="7"/>
        <v>11.095714285714285</v>
      </c>
      <c r="M29" s="41">
        <f t="shared" si="8"/>
        <v>7</v>
      </c>
      <c r="N29" s="47">
        <v>10.67</v>
      </c>
      <c r="O29" s="47">
        <v>11.33</v>
      </c>
      <c r="P29" s="47">
        <v>11.5</v>
      </c>
      <c r="Q29" s="40">
        <f t="shared" si="9"/>
        <v>9.333333333333334</v>
      </c>
      <c r="R29" s="41">
        <f t="shared" si="10"/>
        <v>4</v>
      </c>
      <c r="S29" s="47">
        <v>10</v>
      </c>
      <c r="T29" s="47">
        <v>10</v>
      </c>
      <c r="U29" s="47">
        <v>8</v>
      </c>
      <c r="V29" s="43">
        <f t="shared" si="0"/>
        <v>22</v>
      </c>
      <c r="W29" s="44">
        <f t="shared" si="1"/>
        <v>9.94</v>
      </c>
      <c r="X29" s="40">
        <f t="shared" si="11"/>
        <v>11.033333333333333</v>
      </c>
      <c r="Y29" s="45">
        <f t="shared" si="12"/>
        <v>15</v>
      </c>
      <c r="Z29" s="53">
        <v>12</v>
      </c>
      <c r="AA29" s="49">
        <v>8.5</v>
      </c>
      <c r="AB29" s="55">
        <v>12</v>
      </c>
      <c r="AC29" s="47">
        <v>11</v>
      </c>
      <c r="AD29" s="47">
        <v>13.5</v>
      </c>
      <c r="AE29" s="40">
        <f t="shared" si="13"/>
        <v>11.780000000000001</v>
      </c>
      <c r="AF29" s="41">
        <f t="shared" si="14"/>
        <v>6</v>
      </c>
      <c r="AG29" s="47">
        <v>12.17</v>
      </c>
      <c r="AH29" s="47">
        <v>12.67</v>
      </c>
      <c r="AI29" s="47">
        <v>10.5</v>
      </c>
      <c r="AJ29" s="40">
        <f t="shared" si="15"/>
        <v>11.333333333333334</v>
      </c>
      <c r="AK29" s="45">
        <f t="shared" si="16"/>
        <v>9</v>
      </c>
      <c r="AL29" s="47">
        <v>10.5</v>
      </c>
      <c r="AM29" s="47">
        <v>8</v>
      </c>
      <c r="AN29" s="47">
        <v>11.5</v>
      </c>
      <c r="AO29" s="47">
        <v>14</v>
      </c>
      <c r="AP29" s="43">
        <f t="shared" si="2"/>
        <v>30</v>
      </c>
      <c r="AQ29" s="44">
        <f t="shared" si="17"/>
        <v>11.28</v>
      </c>
      <c r="AR29" s="42">
        <f t="shared" si="3"/>
        <v>60</v>
      </c>
      <c r="AS29" s="65">
        <f t="shared" si="4"/>
        <v>10.61</v>
      </c>
      <c r="AT29" s="42" t="str">
        <f t="shared" si="18"/>
        <v>Admis(e)</v>
      </c>
      <c r="AU29" s="34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5.75">
      <c r="A30" s="11">
        <v>21</v>
      </c>
      <c r="B30" s="11" t="s">
        <v>141</v>
      </c>
      <c r="C30" s="11" t="s">
        <v>142</v>
      </c>
      <c r="D30" s="11" t="s">
        <v>45</v>
      </c>
      <c r="E30" s="40">
        <f t="shared" si="5"/>
        <v>8.989411764705881</v>
      </c>
      <c r="F30" s="41">
        <f t="shared" si="6"/>
        <v>3</v>
      </c>
      <c r="G30" s="47">
        <v>9</v>
      </c>
      <c r="H30" s="47">
        <v>9.33</v>
      </c>
      <c r="I30" s="47">
        <v>9.5</v>
      </c>
      <c r="J30" s="47">
        <v>10.5</v>
      </c>
      <c r="K30" s="47">
        <v>5</v>
      </c>
      <c r="L30" s="40">
        <f t="shared" si="7"/>
        <v>9.381428571428572</v>
      </c>
      <c r="M30" s="41">
        <f t="shared" si="8"/>
        <v>0</v>
      </c>
      <c r="N30" s="47">
        <v>9.67</v>
      </c>
      <c r="O30" s="47">
        <v>9.33</v>
      </c>
      <c r="P30" s="47">
        <v>9</v>
      </c>
      <c r="Q30" s="40">
        <f t="shared" si="9"/>
        <v>8.666666666666666</v>
      </c>
      <c r="R30" s="41">
        <f t="shared" si="10"/>
        <v>2</v>
      </c>
      <c r="S30" s="47">
        <v>11</v>
      </c>
      <c r="T30" s="47">
        <v>8</v>
      </c>
      <c r="U30" s="47">
        <v>7</v>
      </c>
      <c r="V30" s="43">
        <f t="shared" si="0"/>
        <v>5</v>
      </c>
      <c r="W30" s="44">
        <f t="shared" si="1"/>
        <v>9.02</v>
      </c>
      <c r="X30" s="40">
        <f t="shared" si="11"/>
        <v>10.078666666666667</v>
      </c>
      <c r="Y30" s="45">
        <f t="shared" si="12"/>
        <v>15</v>
      </c>
      <c r="Z30" s="53">
        <v>11.67</v>
      </c>
      <c r="AA30" s="49">
        <v>6</v>
      </c>
      <c r="AB30" s="55">
        <v>10.5</v>
      </c>
      <c r="AC30" s="47">
        <v>14</v>
      </c>
      <c r="AD30" s="47">
        <v>10.5</v>
      </c>
      <c r="AE30" s="40">
        <f t="shared" si="13"/>
        <v>10.943333333333333</v>
      </c>
      <c r="AF30" s="41">
        <f t="shared" si="14"/>
        <v>6</v>
      </c>
      <c r="AG30" s="47">
        <v>12.5</v>
      </c>
      <c r="AH30" s="47">
        <v>10.33</v>
      </c>
      <c r="AI30" s="47">
        <v>10</v>
      </c>
      <c r="AJ30" s="40">
        <f t="shared" si="15"/>
        <v>11.666666666666666</v>
      </c>
      <c r="AK30" s="45">
        <f t="shared" si="16"/>
        <v>9</v>
      </c>
      <c r="AL30" s="47">
        <v>9.5</v>
      </c>
      <c r="AM30" s="47">
        <v>12</v>
      </c>
      <c r="AN30" s="47">
        <v>8.5</v>
      </c>
      <c r="AO30" s="47">
        <v>15</v>
      </c>
      <c r="AP30" s="43">
        <f t="shared" si="2"/>
        <v>30</v>
      </c>
      <c r="AQ30" s="44">
        <f t="shared" si="17"/>
        <v>10.73</v>
      </c>
      <c r="AR30" s="42">
        <f t="shared" si="3"/>
        <v>35</v>
      </c>
      <c r="AS30" s="65">
        <f t="shared" si="4"/>
        <v>9.879999999999999</v>
      </c>
      <c r="AT30" s="42" t="str">
        <f t="shared" si="18"/>
        <v>Rattrapage</v>
      </c>
      <c r="AU30" s="34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5.75">
      <c r="A31" s="11">
        <v>22</v>
      </c>
      <c r="B31" s="11" t="s">
        <v>143</v>
      </c>
      <c r="C31" s="11" t="s">
        <v>144</v>
      </c>
      <c r="D31" s="11" t="s">
        <v>145</v>
      </c>
      <c r="E31" s="40">
        <f t="shared" si="5"/>
        <v>9.470588235294118</v>
      </c>
      <c r="F31" s="41">
        <f t="shared" si="6"/>
        <v>10</v>
      </c>
      <c r="G31" s="47">
        <v>10</v>
      </c>
      <c r="H31" s="47">
        <v>8</v>
      </c>
      <c r="I31" s="47">
        <v>10</v>
      </c>
      <c r="J31" s="47">
        <v>9</v>
      </c>
      <c r="K31" s="47">
        <v>11</v>
      </c>
      <c r="L31" s="40">
        <f t="shared" si="7"/>
        <v>9.835714285714285</v>
      </c>
      <c r="M31" s="41">
        <f t="shared" si="8"/>
        <v>5</v>
      </c>
      <c r="N31" s="47">
        <v>11.17</v>
      </c>
      <c r="O31" s="47">
        <v>6.67</v>
      </c>
      <c r="P31" s="47">
        <v>11</v>
      </c>
      <c r="Q31" s="40">
        <f t="shared" si="9"/>
        <v>10.5</v>
      </c>
      <c r="R31" s="41">
        <f t="shared" si="10"/>
        <v>6</v>
      </c>
      <c r="S31" s="47">
        <v>10.5</v>
      </c>
      <c r="T31" s="47">
        <v>12</v>
      </c>
      <c r="U31" s="47">
        <v>9</v>
      </c>
      <c r="V31" s="43">
        <f t="shared" si="0"/>
        <v>21</v>
      </c>
      <c r="W31" s="44">
        <f t="shared" si="1"/>
        <v>9.77</v>
      </c>
      <c r="X31" s="40">
        <f t="shared" si="11"/>
        <v>12.357333333333335</v>
      </c>
      <c r="Y31" s="45">
        <f t="shared" si="12"/>
        <v>15</v>
      </c>
      <c r="Z31" s="53">
        <v>13.67</v>
      </c>
      <c r="AA31" s="49">
        <v>10.67</v>
      </c>
      <c r="AB31" s="55">
        <v>12</v>
      </c>
      <c r="AC31" s="47">
        <v>12</v>
      </c>
      <c r="AD31" s="47">
        <v>16</v>
      </c>
      <c r="AE31" s="40">
        <f t="shared" si="13"/>
        <v>10.723333333333334</v>
      </c>
      <c r="AF31" s="41">
        <f t="shared" si="14"/>
        <v>6</v>
      </c>
      <c r="AG31" s="47">
        <v>12.5</v>
      </c>
      <c r="AH31" s="47">
        <v>10.67</v>
      </c>
      <c r="AI31" s="47">
        <v>9</v>
      </c>
      <c r="AJ31" s="40">
        <f t="shared" si="15"/>
        <v>11.277777777777779</v>
      </c>
      <c r="AK31" s="45">
        <f t="shared" si="16"/>
        <v>9</v>
      </c>
      <c r="AL31" s="47">
        <v>7</v>
      </c>
      <c r="AM31" s="47">
        <v>15</v>
      </c>
      <c r="AN31" s="47">
        <v>7</v>
      </c>
      <c r="AO31" s="47">
        <v>14.5</v>
      </c>
      <c r="AP31" s="43">
        <f t="shared" si="2"/>
        <v>30</v>
      </c>
      <c r="AQ31" s="44">
        <f t="shared" si="17"/>
        <v>11.709999999999999</v>
      </c>
      <c r="AR31" s="42">
        <f t="shared" si="3"/>
        <v>60</v>
      </c>
      <c r="AS31" s="65">
        <f t="shared" si="4"/>
        <v>10.74</v>
      </c>
      <c r="AT31" s="42" t="str">
        <f t="shared" si="18"/>
        <v>Admis(e)</v>
      </c>
      <c r="AU31" s="34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5.75">
      <c r="A32" s="11">
        <v>23</v>
      </c>
      <c r="B32" s="11" t="s">
        <v>146</v>
      </c>
      <c r="C32" s="11" t="s">
        <v>144</v>
      </c>
      <c r="D32" s="11" t="s">
        <v>41</v>
      </c>
      <c r="E32" s="40">
        <f t="shared" si="5"/>
        <v>7.756470588235295</v>
      </c>
      <c r="F32" s="41">
        <f t="shared" si="6"/>
        <v>3</v>
      </c>
      <c r="G32" s="47">
        <v>8.67</v>
      </c>
      <c r="H32" s="47">
        <v>7.67</v>
      </c>
      <c r="I32" s="47">
        <v>4</v>
      </c>
      <c r="J32" s="47">
        <v>12.5</v>
      </c>
      <c r="K32" s="47">
        <v>6.5</v>
      </c>
      <c r="L32" s="40">
        <f t="shared" si="7"/>
        <v>9.547142857142857</v>
      </c>
      <c r="M32" s="41">
        <f t="shared" si="8"/>
        <v>5</v>
      </c>
      <c r="N32" s="47">
        <v>11.83</v>
      </c>
      <c r="O32" s="47">
        <v>5.67</v>
      </c>
      <c r="P32" s="47">
        <v>10</v>
      </c>
      <c r="Q32" s="40">
        <f t="shared" si="9"/>
        <v>8.333333333333334</v>
      </c>
      <c r="R32" s="41">
        <f t="shared" si="10"/>
        <v>4</v>
      </c>
      <c r="S32" s="47">
        <v>10</v>
      </c>
      <c r="T32" s="47">
        <v>5</v>
      </c>
      <c r="U32" s="47">
        <v>10</v>
      </c>
      <c r="V32" s="43">
        <f t="shared" si="0"/>
        <v>12</v>
      </c>
      <c r="W32" s="44">
        <f t="shared" si="1"/>
        <v>8.29</v>
      </c>
      <c r="X32" s="40">
        <f t="shared" si="11"/>
        <v>9.021333333333333</v>
      </c>
      <c r="Y32" s="45">
        <f t="shared" si="12"/>
        <v>7</v>
      </c>
      <c r="Z32" s="53">
        <v>11</v>
      </c>
      <c r="AA32" s="49">
        <v>7.33</v>
      </c>
      <c r="AB32" s="55">
        <v>7</v>
      </c>
      <c r="AC32" s="47">
        <v>11.5</v>
      </c>
      <c r="AD32" s="47">
        <v>11</v>
      </c>
      <c r="AE32" s="40">
        <f t="shared" si="13"/>
        <v>10.5</v>
      </c>
      <c r="AF32" s="41">
        <f t="shared" si="14"/>
        <v>6</v>
      </c>
      <c r="AG32" s="47">
        <v>11.83</v>
      </c>
      <c r="AH32" s="47">
        <v>12.67</v>
      </c>
      <c r="AI32" s="47">
        <v>7</v>
      </c>
      <c r="AJ32" s="40">
        <f t="shared" si="15"/>
        <v>11.666666666666666</v>
      </c>
      <c r="AK32" s="45">
        <f t="shared" si="16"/>
        <v>9</v>
      </c>
      <c r="AL32" s="47">
        <v>7</v>
      </c>
      <c r="AM32" s="47">
        <v>13</v>
      </c>
      <c r="AN32" s="47">
        <v>10</v>
      </c>
      <c r="AO32" s="47">
        <v>15</v>
      </c>
      <c r="AP32" s="43">
        <f t="shared" si="2"/>
        <v>30</v>
      </c>
      <c r="AQ32" s="44">
        <f t="shared" si="17"/>
        <v>10.12</v>
      </c>
      <c r="AR32" s="42">
        <f t="shared" si="3"/>
        <v>42</v>
      </c>
      <c r="AS32" s="65">
        <f t="shared" si="4"/>
        <v>9.209999999999999</v>
      </c>
      <c r="AT32" s="42" t="str">
        <f t="shared" si="18"/>
        <v>Rattrapage</v>
      </c>
      <c r="AU32" s="34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47" s="10" customFormat="1" ht="15.75">
      <c r="A33" s="11">
        <v>24</v>
      </c>
      <c r="B33" s="11" t="s">
        <v>147</v>
      </c>
      <c r="C33" s="11" t="s">
        <v>148</v>
      </c>
      <c r="D33" s="11" t="s">
        <v>45</v>
      </c>
      <c r="E33" s="40">
        <f t="shared" si="5"/>
        <v>7.422352941176471</v>
      </c>
      <c r="F33" s="41">
        <f t="shared" si="6"/>
        <v>0</v>
      </c>
      <c r="G33" s="47">
        <v>9</v>
      </c>
      <c r="H33" s="47">
        <v>6.67</v>
      </c>
      <c r="I33" s="47">
        <v>7</v>
      </c>
      <c r="J33" s="47">
        <v>7.5</v>
      </c>
      <c r="K33" s="47">
        <v>6.5</v>
      </c>
      <c r="L33" s="40">
        <f t="shared" si="7"/>
        <v>9.692857142857141</v>
      </c>
      <c r="M33" s="41">
        <f t="shared" si="8"/>
        <v>3</v>
      </c>
      <c r="N33" s="47">
        <v>11.17</v>
      </c>
      <c r="O33" s="47">
        <v>8.67</v>
      </c>
      <c r="P33" s="47">
        <v>8.5</v>
      </c>
      <c r="Q33" s="40">
        <f t="shared" si="9"/>
        <v>9.666666666666666</v>
      </c>
      <c r="R33" s="41">
        <f t="shared" si="10"/>
        <v>2</v>
      </c>
      <c r="S33" s="47">
        <v>12</v>
      </c>
      <c r="T33" s="47">
        <v>9</v>
      </c>
      <c r="U33" s="47">
        <v>8</v>
      </c>
      <c r="V33" s="43">
        <f t="shared" si="0"/>
        <v>5</v>
      </c>
      <c r="W33" s="44">
        <f t="shared" si="1"/>
        <v>8.41</v>
      </c>
      <c r="X33" s="40">
        <f t="shared" si="11"/>
        <v>8.975999999999999</v>
      </c>
      <c r="Y33" s="45">
        <f t="shared" si="12"/>
        <v>3</v>
      </c>
      <c r="Z33" s="53">
        <v>8.33</v>
      </c>
      <c r="AA33" s="49">
        <v>8.33</v>
      </c>
      <c r="AB33" s="55">
        <v>8.5</v>
      </c>
      <c r="AC33" s="47">
        <v>11</v>
      </c>
      <c r="AD33" s="47">
        <v>12</v>
      </c>
      <c r="AE33" s="40">
        <f t="shared" si="13"/>
        <v>11.666666666666666</v>
      </c>
      <c r="AF33" s="41">
        <f t="shared" si="14"/>
        <v>6</v>
      </c>
      <c r="AG33" s="47">
        <v>11.33</v>
      </c>
      <c r="AH33" s="47">
        <v>10.67</v>
      </c>
      <c r="AI33" s="47">
        <v>13</v>
      </c>
      <c r="AJ33" s="40">
        <f t="shared" si="15"/>
        <v>12.11111111111111</v>
      </c>
      <c r="AK33" s="45">
        <f t="shared" si="16"/>
        <v>9</v>
      </c>
      <c r="AL33" s="47">
        <v>10.5</v>
      </c>
      <c r="AM33" s="47">
        <v>12</v>
      </c>
      <c r="AN33" s="47">
        <v>9.5</v>
      </c>
      <c r="AO33" s="47">
        <v>15</v>
      </c>
      <c r="AP33" s="43">
        <f t="shared" si="2"/>
        <v>30</v>
      </c>
      <c r="AQ33" s="44">
        <f t="shared" si="17"/>
        <v>10.459999999999999</v>
      </c>
      <c r="AR33" s="42">
        <f t="shared" si="3"/>
        <v>35</v>
      </c>
      <c r="AS33" s="65">
        <f t="shared" si="4"/>
        <v>9.43</v>
      </c>
      <c r="AT33" s="42" t="str">
        <f t="shared" si="18"/>
        <v>Rattrapage</v>
      </c>
      <c r="AU33" s="34"/>
    </row>
    <row r="34" spans="1:47" s="10" customFormat="1" ht="15.75">
      <c r="A34" s="11">
        <v>25</v>
      </c>
      <c r="B34" s="11" t="s">
        <v>149</v>
      </c>
      <c r="C34" s="11" t="s">
        <v>150</v>
      </c>
      <c r="D34" s="11" t="s">
        <v>151</v>
      </c>
      <c r="E34" s="40">
        <f t="shared" si="5"/>
        <v>12.470588235294118</v>
      </c>
      <c r="F34" s="41">
        <f t="shared" si="6"/>
        <v>17</v>
      </c>
      <c r="G34" s="47">
        <v>14</v>
      </c>
      <c r="H34" s="47">
        <v>13</v>
      </c>
      <c r="I34" s="47">
        <v>12</v>
      </c>
      <c r="J34" s="47">
        <v>14</v>
      </c>
      <c r="K34" s="47">
        <v>7</v>
      </c>
      <c r="L34" s="40">
        <f t="shared" si="7"/>
        <v>12.927142857142858</v>
      </c>
      <c r="M34" s="41">
        <f t="shared" si="8"/>
        <v>7</v>
      </c>
      <c r="N34" s="47">
        <v>11.83</v>
      </c>
      <c r="O34" s="47">
        <v>13</v>
      </c>
      <c r="P34" s="47">
        <v>14.5</v>
      </c>
      <c r="Q34" s="40">
        <f t="shared" si="9"/>
        <v>13</v>
      </c>
      <c r="R34" s="41">
        <f t="shared" si="10"/>
        <v>6</v>
      </c>
      <c r="S34" s="47">
        <v>11.5</v>
      </c>
      <c r="T34" s="47">
        <v>12</v>
      </c>
      <c r="U34" s="47">
        <v>15.5</v>
      </c>
      <c r="V34" s="43">
        <f t="shared" si="0"/>
        <v>30</v>
      </c>
      <c r="W34" s="44">
        <f t="shared" si="1"/>
        <v>12.69</v>
      </c>
      <c r="X34" s="40">
        <f t="shared" si="11"/>
        <v>13.166666666666666</v>
      </c>
      <c r="Y34" s="45">
        <f t="shared" si="12"/>
        <v>15</v>
      </c>
      <c r="Z34" s="53">
        <v>14</v>
      </c>
      <c r="AA34" s="49">
        <v>10</v>
      </c>
      <c r="AB34" s="55">
        <v>16</v>
      </c>
      <c r="AC34" s="47">
        <v>10.5</v>
      </c>
      <c r="AD34" s="47">
        <v>16.5</v>
      </c>
      <c r="AE34" s="40">
        <f t="shared" si="13"/>
        <v>12.5</v>
      </c>
      <c r="AF34" s="41">
        <f t="shared" si="14"/>
        <v>6</v>
      </c>
      <c r="AG34" s="47">
        <v>13.17</v>
      </c>
      <c r="AH34" s="47">
        <v>14.33</v>
      </c>
      <c r="AI34" s="47">
        <v>10</v>
      </c>
      <c r="AJ34" s="40">
        <f t="shared" si="15"/>
        <v>13.277777777777779</v>
      </c>
      <c r="AK34" s="45">
        <f t="shared" si="16"/>
        <v>9</v>
      </c>
      <c r="AL34" s="47">
        <v>10.5</v>
      </c>
      <c r="AM34" s="47">
        <v>14</v>
      </c>
      <c r="AN34" s="47">
        <v>12</v>
      </c>
      <c r="AO34" s="47">
        <v>15.5</v>
      </c>
      <c r="AP34" s="43">
        <f t="shared" si="2"/>
        <v>30</v>
      </c>
      <c r="AQ34" s="44">
        <f t="shared" si="17"/>
        <v>13.07</v>
      </c>
      <c r="AR34" s="42">
        <f t="shared" si="3"/>
        <v>60</v>
      </c>
      <c r="AS34" s="65">
        <f t="shared" si="4"/>
        <v>12.879999999999999</v>
      </c>
      <c r="AT34" s="42" t="str">
        <f t="shared" si="18"/>
        <v>Admis(e)</v>
      </c>
      <c r="AU34" s="34"/>
    </row>
    <row r="35" spans="1:47" s="10" customFormat="1" ht="15.75">
      <c r="A35" s="11">
        <v>26</v>
      </c>
      <c r="B35" s="11" t="s">
        <v>152</v>
      </c>
      <c r="C35" s="11" t="s">
        <v>73</v>
      </c>
      <c r="D35" s="11" t="s">
        <v>48</v>
      </c>
      <c r="E35" s="40">
        <f t="shared" si="5"/>
        <v>10.57764705882353</v>
      </c>
      <c r="F35" s="41">
        <f t="shared" si="6"/>
        <v>17</v>
      </c>
      <c r="G35" s="47">
        <v>12</v>
      </c>
      <c r="H35" s="47">
        <v>9.33</v>
      </c>
      <c r="I35" s="47">
        <v>10</v>
      </c>
      <c r="J35" s="47">
        <v>13.5</v>
      </c>
      <c r="K35" s="47">
        <v>7</v>
      </c>
      <c r="L35" s="40">
        <f t="shared" si="7"/>
        <v>12.214285714285714</v>
      </c>
      <c r="M35" s="41">
        <f t="shared" si="8"/>
        <v>7</v>
      </c>
      <c r="N35" s="47">
        <v>14.5</v>
      </c>
      <c r="O35" s="47">
        <v>10</v>
      </c>
      <c r="P35" s="47">
        <v>11</v>
      </c>
      <c r="Q35" s="40">
        <f t="shared" si="9"/>
        <v>11</v>
      </c>
      <c r="R35" s="41">
        <f t="shared" si="10"/>
        <v>6</v>
      </c>
      <c r="S35" s="47">
        <v>12</v>
      </c>
      <c r="T35" s="47">
        <v>10</v>
      </c>
      <c r="U35" s="47">
        <v>11</v>
      </c>
      <c r="V35" s="43">
        <f t="shared" si="0"/>
        <v>30</v>
      </c>
      <c r="W35" s="44">
        <f t="shared" si="1"/>
        <v>11.049999999999999</v>
      </c>
      <c r="X35" s="40">
        <f t="shared" si="11"/>
        <v>10.866666666666667</v>
      </c>
      <c r="Y35" s="45">
        <f t="shared" si="12"/>
        <v>15</v>
      </c>
      <c r="Z35" s="53">
        <v>10.67</v>
      </c>
      <c r="AA35" s="49">
        <v>9.33</v>
      </c>
      <c r="AB35" s="55">
        <v>13</v>
      </c>
      <c r="AC35" s="47">
        <v>10.5</v>
      </c>
      <c r="AD35" s="47">
        <v>10</v>
      </c>
      <c r="AE35" s="40">
        <f t="shared" si="13"/>
        <v>10.223333333333334</v>
      </c>
      <c r="AF35" s="41">
        <f t="shared" si="14"/>
        <v>6</v>
      </c>
      <c r="AG35" s="47">
        <v>10.67</v>
      </c>
      <c r="AH35" s="47">
        <v>10</v>
      </c>
      <c r="AI35" s="47">
        <v>10</v>
      </c>
      <c r="AJ35" s="40">
        <f t="shared" si="15"/>
        <v>10.333333333333334</v>
      </c>
      <c r="AK35" s="45">
        <f t="shared" si="16"/>
        <v>9</v>
      </c>
      <c r="AL35" s="47">
        <v>10</v>
      </c>
      <c r="AM35" s="47">
        <v>12</v>
      </c>
      <c r="AN35" s="47">
        <v>5</v>
      </c>
      <c r="AO35" s="47">
        <v>13</v>
      </c>
      <c r="AP35" s="43">
        <f t="shared" si="2"/>
        <v>30</v>
      </c>
      <c r="AQ35" s="44">
        <f t="shared" si="17"/>
        <v>10.58</v>
      </c>
      <c r="AR35" s="42">
        <f t="shared" si="3"/>
        <v>60</v>
      </c>
      <c r="AS35" s="65">
        <f t="shared" si="4"/>
        <v>10.82</v>
      </c>
      <c r="AT35" s="42" t="str">
        <f t="shared" si="18"/>
        <v>Admis(e)</v>
      </c>
      <c r="AU35" s="34"/>
    </row>
    <row r="36" spans="1:47" s="10" customFormat="1" ht="15.75">
      <c r="A36" s="11">
        <v>27</v>
      </c>
      <c r="B36" s="11" t="s">
        <v>153</v>
      </c>
      <c r="C36" s="11" t="s">
        <v>73</v>
      </c>
      <c r="D36" s="11" t="s">
        <v>154</v>
      </c>
      <c r="E36" s="40">
        <f t="shared" si="5"/>
        <v>10.65764705882353</v>
      </c>
      <c r="F36" s="41">
        <f t="shared" si="6"/>
        <v>17</v>
      </c>
      <c r="G36" s="47">
        <v>10.67</v>
      </c>
      <c r="H36" s="47">
        <v>10</v>
      </c>
      <c r="I36" s="47">
        <v>9.5</v>
      </c>
      <c r="J36" s="47">
        <v>12.5</v>
      </c>
      <c r="K36" s="47">
        <v>11.5</v>
      </c>
      <c r="L36" s="40">
        <f t="shared" si="7"/>
        <v>11.784285714285716</v>
      </c>
      <c r="M36" s="41">
        <f t="shared" si="8"/>
        <v>7</v>
      </c>
      <c r="N36" s="47">
        <v>12.83</v>
      </c>
      <c r="O36" s="47">
        <v>11</v>
      </c>
      <c r="P36" s="47">
        <v>11</v>
      </c>
      <c r="Q36" s="40">
        <f t="shared" si="9"/>
        <v>10.333333333333334</v>
      </c>
      <c r="R36" s="41">
        <f t="shared" si="10"/>
        <v>6</v>
      </c>
      <c r="S36" s="47">
        <v>11</v>
      </c>
      <c r="T36" s="47">
        <v>11</v>
      </c>
      <c r="U36" s="47">
        <v>9</v>
      </c>
      <c r="V36" s="43">
        <f t="shared" si="0"/>
        <v>30</v>
      </c>
      <c r="W36" s="44">
        <f t="shared" si="1"/>
        <v>10.86</v>
      </c>
      <c r="X36" s="40">
        <f t="shared" si="11"/>
        <v>10.421333333333333</v>
      </c>
      <c r="Y36" s="45">
        <f t="shared" si="12"/>
        <v>15</v>
      </c>
      <c r="Z36" s="53">
        <v>10.33</v>
      </c>
      <c r="AA36" s="49">
        <v>9</v>
      </c>
      <c r="AB36" s="55">
        <v>9.5</v>
      </c>
      <c r="AC36" s="47">
        <v>13</v>
      </c>
      <c r="AD36" s="47">
        <v>15</v>
      </c>
      <c r="AE36" s="40">
        <f t="shared" si="13"/>
        <v>10.723333333333334</v>
      </c>
      <c r="AF36" s="41">
        <f t="shared" si="14"/>
        <v>6</v>
      </c>
      <c r="AG36" s="47">
        <v>11.67</v>
      </c>
      <c r="AH36" s="47">
        <v>10</v>
      </c>
      <c r="AI36" s="47">
        <v>10.5</v>
      </c>
      <c r="AJ36" s="40">
        <f t="shared" si="15"/>
        <v>11</v>
      </c>
      <c r="AK36" s="45">
        <f t="shared" si="16"/>
        <v>9</v>
      </c>
      <c r="AL36" s="47">
        <v>8.5</v>
      </c>
      <c r="AM36" s="47">
        <v>11</v>
      </c>
      <c r="AN36" s="47">
        <v>10.5</v>
      </c>
      <c r="AO36" s="47">
        <v>13</v>
      </c>
      <c r="AP36" s="43">
        <f t="shared" si="2"/>
        <v>30</v>
      </c>
      <c r="AQ36" s="44">
        <f t="shared" si="17"/>
        <v>10.66</v>
      </c>
      <c r="AR36" s="42">
        <f t="shared" si="3"/>
        <v>60</v>
      </c>
      <c r="AS36" s="65">
        <f t="shared" si="4"/>
        <v>10.76</v>
      </c>
      <c r="AT36" s="42" t="str">
        <f t="shared" si="18"/>
        <v>Admis(e)</v>
      </c>
      <c r="AU36" s="34"/>
    </row>
    <row r="37" spans="1:47" s="10" customFormat="1" ht="15.75">
      <c r="A37" s="11">
        <v>28</v>
      </c>
      <c r="B37" s="11" t="s">
        <v>155</v>
      </c>
      <c r="C37" s="11" t="s">
        <v>156</v>
      </c>
      <c r="D37" s="11" t="s">
        <v>47</v>
      </c>
      <c r="E37" s="40">
        <f t="shared" si="5"/>
        <v>13.724705882352941</v>
      </c>
      <c r="F37" s="41">
        <f t="shared" si="6"/>
        <v>17</v>
      </c>
      <c r="G37" s="47">
        <v>14</v>
      </c>
      <c r="H37" s="47">
        <v>13.33</v>
      </c>
      <c r="I37" s="47">
        <v>14.5</v>
      </c>
      <c r="J37" s="47">
        <v>14</v>
      </c>
      <c r="K37" s="47">
        <v>12</v>
      </c>
      <c r="L37" s="40">
        <f t="shared" si="7"/>
        <v>12.405714285714286</v>
      </c>
      <c r="M37" s="41">
        <f t="shared" si="8"/>
        <v>7</v>
      </c>
      <c r="N37" s="47">
        <v>13.5</v>
      </c>
      <c r="O37" s="47">
        <v>10.67</v>
      </c>
      <c r="P37" s="47">
        <v>12.5</v>
      </c>
      <c r="Q37" s="40">
        <f t="shared" si="9"/>
        <v>11</v>
      </c>
      <c r="R37" s="41">
        <f t="shared" si="10"/>
        <v>6</v>
      </c>
      <c r="S37" s="47">
        <v>10</v>
      </c>
      <c r="T37" s="47">
        <v>13.5</v>
      </c>
      <c r="U37" s="47">
        <v>9.5</v>
      </c>
      <c r="V37" s="43">
        <f t="shared" si="0"/>
        <v>30</v>
      </c>
      <c r="W37" s="44">
        <f t="shared" si="1"/>
        <v>12.879999999999999</v>
      </c>
      <c r="X37" s="40">
        <f t="shared" si="11"/>
        <v>13.178666666666667</v>
      </c>
      <c r="Y37" s="45">
        <f t="shared" si="12"/>
        <v>15</v>
      </c>
      <c r="Z37" s="53">
        <v>15</v>
      </c>
      <c r="AA37" s="49">
        <v>10.67</v>
      </c>
      <c r="AB37" s="55">
        <v>13.5</v>
      </c>
      <c r="AC37" s="47">
        <v>12.5</v>
      </c>
      <c r="AD37" s="47">
        <v>16</v>
      </c>
      <c r="AE37" s="40">
        <f t="shared" si="13"/>
        <v>11.276666666666666</v>
      </c>
      <c r="AF37" s="41">
        <f t="shared" si="14"/>
        <v>6</v>
      </c>
      <c r="AG37" s="47">
        <v>13.83</v>
      </c>
      <c r="AH37" s="47">
        <v>10</v>
      </c>
      <c r="AI37" s="47">
        <v>10</v>
      </c>
      <c r="AJ37" s="40">
        <f t="shared" si="15"/>
        <v>12.444444444444445</v>
      </c>
      <c r="AK37" s="45">
        <f t="shared" si="16"/>
        <v>9</v>
      </c>
      <c r="AL37" s="47">
        <v>9</v>
      </c>
      <c r="AM37" s="47">
        <v>13</v>
      </c>
      <c r="AN37" s="47">
        <v>11.5</v>
      </c>
      <c r="AO37" s="47">
        <v>15</v>
      </c>
      <c r="AP37" s="43">
        <f t="shared" si="2"/>
        <v>30</v>
      </c>
      <c r="AQ37" s="44">
        <f t="shared" si="17"/>
        <v>12.58</v>
      </c>
      <c r="AR37" s="42">
        <f t="shared" si="3"/>
        <v>60</v>
      </c>
      <c r="AS37" s="65">
        <f t="shared" si="4"/>
        <v>12.73</v>
      </c>
      <c r="AT37" s="42" t="str">
        <f t="shared" si="18"/>
        <v>Admis(e)</v>
      </c>
      <c r="AU37" s="34"/>
    </row>
    <row r="38" spans="1:47" s="10" customFormat="1" ht="15.75">
      <c r="A38" s="11">
        <v>29</v>
      </c>
      <c r="B38" s="11" t="s">
        <v>157</v>
      </c>
      <c r="C38" s="11" t="s">
        <v>158</v>
      </c>
      <c r="D38" s="11" t="s">
        <v>159</v>
      </c>
      <c r="E38" s="40">
        <f t="shared" si="5"/>
        <v>8.529411764705882</v>
      </c>
      <c r="F38" s="41">
        <f t="shared" si="6"/>
        <v>3</v>
      </c>
      <c r="G38" s="47">
        <v>7.33</v>
      </c>
      <c r="H38" s="47">
        <v>9.67</v>
      </c>
      <c r="I38" s="47">
        <v>8.5</v>
      </c>
      <c r="J38" s="47">
        <v>11</v>
      </c>
      <c r="K38" s="47">
        <v>5</v>
      </c>
      <c r="L38" s="40">
        <f t="shared" si="7"/>
        <v>11.04857142857143</v>
      </c>
      <c r="M38" s="41">
        <f t="shared" si="8"/>
        <v>7</v>
      </c>
      <c r="N38" s="47">
        <v>11</v>
      </c>
      <c r="O38" s="47">
        <v>8.67</v>
      </c>
      <c r="P38" s="47">
        <v>13.5</v>
      </c>
      <c r="Q38" s="40">
        <f t="shared" si="9"/>
        <v>9.333333333333334</v>
      </c>
      <c r="R38" s="41">
        <f t="shared" si="10"/>
        <v>4</v>
      </c>
      <c r="S38" s="47">
        <v>11</v>
      </c>
      <c r="T38" s="47">
        <v>6</v>
      </c>
      <c r="U38" s="47">
        <v>11</v>
      </c>
      <c r="V38" s="43">
        <f t="shared" si="0"/>
        <v>14</v>
      </c>
      <c r="W38" s="44">
        <f t="shared" si="1"/>
        <v>9.28</v>
      </c>
      <c r="X38" s="40">
        <f t="shared" si="11"/>
        <v>11.687999999999999</v>
      </c>
      <c r="Y38" s="45">
        <f t="shared" si="12"/>
        <v>15</v>
      </c>
      <c r="Z38" s="53">
        <v>11</v>
      </c>
      <c r="AA38" s="49">
        <v>10.33</v>
      </c>
      <c r="AB38" s="55">
        <v>12.5</v>
      </c>
      <c r="AC38" s="47">
        <v>12</v>
      </c>
      <c r="AD38" s="47">
        <v>16</v>
      </c>
      <c r="AE38" s="40">
        <f t="shared" si="13"/>
        <v>11.333333333333334</v>
      </c>
      <c r="AF38" s="41">
        <f t="shared" si="14"/>
        <v>6</v>
      </c>
      <c r="AG38" s="47">
        <v>12.67</v>
      </c>
      <c r="AH38" s="47">
        <v>11.33</v>
      </c>
      <c r="AI38" s="47">
        <v>10</v>
      </c>
      <c r="AJ38" s="40">
        <f t="shared" si="15"/>
        <v>11.777777777777779</v>
      </c>
      <c r="AK38" s="45">
        <f t="shared" si="16"/>
        <v>9</v>
      </c>
      <c r="AL38" s="47">
        <v>9</v>
      </c>
      <c r="AM38" s="47">
        <v>15.5</v>
      </c>
      <c r="AN38" s="47">
        <v>9</v>
      </c>
      <c r="AO38" s="47">
        <v>13</v>
      </c>
      <c r="AP38" s="43">
        <f t="shared" si="2"/>
        <v>30</v>
      </c>
      <c r="AQ38" s="44">
        <f t="shared" si="17"/>
        <v>11.65</v>
      </c>
      <c r="AR38" s="42">
        <f t="shared" si="3"/>
        <v>60</v>
      </c>
      <c r="AS38" s="65">
        <f t="shared" si="4"/>
        <v>10.47</v>
      </c>
      <c r="AT38" s="42" t="str">
        <f t="shared" si="18"/>
        <v>Admis(e)</v>
      </c>
      <c r="AU38" s="34"/>
    </row>
    <row r="39" spans="1:47" s="10" customFormat="1" ht="15.75">
      <c r="A39" s="11">
        <v>30</v>
      </c>
      <c r="B39" s="11" t="s">
        <v>160</v>
      </c>
      <c r="C39" s="11" t="s">
        <v>161</v>
      </c>
      <c r="D39" s="11" t="s">
        <v>162</v>
      </c>
      <c r="E39" s="40">
        <f t="shared" si="5"/>
        <v>6.716470588235294</v>
      </c>
      <c r="F39" s="41">
        <f t="shared" si="6"/>
        <v>4</v>
      </c>
      <c r="G39" s="47">
        <v>4.67</v>
      </c>
      <c r="H39" s="47">
        <v>10</v>
      </c>
      <c r="I39" s="47">
        <v>5</v>
      </c>
      <c r="J39" s="47">
        <v>7.5</v>
      </c>
      <c r="K39" s="47">
        <v>6.5</v>
      </c>
      <c r="L39" s="40">
        <f t="shared" si="7"/>
        <v>8.644285714285713</v>
      </c>
      <c r="M39" s="41">
        <f t="shared" si="8"/>
        <v>2</v>
      </c>
      <c r="N39" s="47">
        <v>8.17</v>
      </c>
      <c r="O39" s="47">
        <v>8</v>
      </c>
      <c r="P39" s="47">
        <v>10</v>
      </c>
      <c r="Q39" s="40">
        <f t="shared" si="9"/>
        <v>9</v>
      </c>
      <c r="R39" s="41">
        <f t="shared" si="10"/>
        <v>2</v>
      </c>
      <c r="S39" s="47">
        <v>11.5</v>
      </c>
      <c r="T39" s="47">
        <v>7</v>
      </c>
      <c r="U39" s="47">
        <v>8.5</v>
      </c>
      <c r="V39" s="43">
        <f t="shared" si="0"/>
        <v>8</v>
      </c>
      <c r="W39" s="44">
        <f t="shared" si="1"/>
        <v>7.63</v>
      </c>
      <c r="X39" s="40">
        <f t="shared" si="11"/>
        <v>8.2</v>
      </c>
      <c r="Y39" s="45">
        <f t="shared" si="12"/>
        <v>7</v>
      </c>
      <c r="Z39" s="53">
        <v>8</v>
      </c>
      <c r="AA39" s="49">
        <v>10</v>
      </c>
      <c r="AB39" s="55">
        <v>4.5</v>
      </c>
      <c r="AC39" s="47">
        <v>11.5</v>
      </c>
      <c r="AD39" s="47">
        <v>10</v>
      </c>
      <c r="AE39" s="40">
        <f t="shared" si="13"/>
        <v>8.78</v>
      </c>
      <c r="AF39" s="41">
        <f t="shared" si="14"/>
        <v>2</v>
      </c>
      <c r="AG39" s="47">
        <v>6.67</v>
      </c>
      <c r="AH39" s="47">
        <v>11.67</v>
      </c>
      <c r="AI39" s="47">
        <v>8</v>
      </c>
      <c r="AJ39" s="40">
        <f t="shared" si="15"/>
        <v>9.777777777777779</v>
      </c>
      <c r="AK39" s="45">
        <f t="shared" si="16"/>
        <v>3</v>
      </c>
      <c r="AL39" s="47">
        <v>9.5</v>
      </c>
      <c r="AM39" s="47">
        <v>5</v>
      </c>
      <c r="AN39" s="47">
        <v>7</v>
      </c>
      <c r="AO39" s="47">
        <v>15</v>
      </c>
      <c r="AP39" s="43">
        <f t="shared" si="2"/>
        <v>12</v>
      </c>
      <c r="AQ39" s="44">
        <f t="shared" si="17"/>
        <v>8.79</v>
      </c>
      <c r="AR39" s="42">
        <f t="shared" si="3"/>
        <v>20</v>
      </c>
      <c r="AS39" s="65">
        <f t="shared" si="4"/>
        <v>8.209999999999999</v>
      </c>
      <c r="AT39" s="42" t="str">
        <f t="shared" si="18"/>
        <v>Rattrapage</v>
      </c>
      <c r="AU39" s="34"/>
    </row>
    <row r="40" spans="1:47" s="10" customFormat="1" ht="15.75">
      <c r="A40" s="11">
        <v>31</v>
      </c>
      <c r="B40" s="11" t="s">
        <v>163</v>
      </c>
      <c r="C40" s="11" t="s">
        <v>164</v>
      </c>
      <c r="D40" s="11" t="s">
        <v>165</v>
      </c>
      <c r="E40" s="40">
        <f t="shared" si="5"/>
        <v>8.863529411764706</v>
      </c>
      <c r="F40" s="41">
        <f t="shared" si="6"/>
        <v>3</v>
      </c>
      <c r="G40" s="47">
        <v>8.67</v>
      </c>
      <c r="H40" s="47">
        <v>7</v>
      </c>
      <c r="I40" s="47">
        <v>9</v>
      </c>
      <c r="J40" s="47">
        <v>13</v>
      </c>
      <c r="K40" s="47">
        <v>6.5</v>
      </c>
      <c r="L40" s="40">
        <f t="shared" si="7"/>
        <v>9.594285714285714</v>
      </c>
      <c r="M40" s="41">
        <f t="shared" si="8"/>
        <v>5</v>
      </c>
      <c r="N40" s="47">
        <v>11.5</v>
      </c>
      <c r="O40" s="47">
        <v>6.33</v>
      </c>
      <c r="P40" s="47">
        <v>10</v>
      </c>
      <c r="Q40" s="40">
        <f t="shared" si="9"/>
        <v>8.5</v>
      </c>
      <c r="R40" s="41">
        <f t="shared" si="10"/>
        <v>2</v>
      </c>
      <c r="S40" s="47">
        <v>10.5</v>
      </c>
      <c r="T40" s="47">
        <v>9</v>
      </c>
      <c r="U40" s="47">
        <v>6</v>
      </c>
      <c r="V40" s="43">
        <f t="shared" si="0"/>
        <v>10</v>
      </c>
      <c r="W40" s="44">
        <f t="shared" si="1"/>
        <v>8.97</v>
      </c>
      <c r="X40" s="40">
        <f t="shared" si="11"/>
        <v>11.778666666666668</v>
      </c>
      <c r="Y40" s="45">
        <f t="shared" si="12"/>
        <v>15</v>
      </c>
      <c r="Z40" s="53">
        <v>12</v>
      </c>
      <c r="AA40" s="49">
        <v>10.67</v>
      </c>
      <c r="AB40" s="55">
        <v>12</v>
      </c>
      <c r="AC40" s="47">
        <v>14</v>
      </c>
      <c r="AD40" s="47">
        <v>10</v>
      </c>
      <c r="AE40" s="40">
        <f t="shared" si="13"/>
        <v>11.333333333333334</v>
      </c>
      <c r="AF40" s="41">
        <f t="shared" si="14"/>
        <v>6</v>
      </c>
      <c r="AG40" s="47">
        <v>12.67</v>
      </c>
      <c r="AH40" s="47">
        <v>11.33</v>
      </c>
      <c r="AI40" s="47">
        <v>10</v>
      </c>
      <c r="AJ40" s="40">
        <f t="shared" si="15"/>
        <v>13</v>
      </c>
      <c r="AK40" s="45">
        <f t="shared" si="16"/>
        <v>9</v>
      </c>
      <c r="AL40" s="47">
        <v>10</v>
      </c>
      <c r="AM40" s="47">
        <v>14.5</v>
      </c>
      <c r="AN40" s="47">
        <v>11.5</v>
      </c>
      <c r="AO40" s="47">
        <v>15</v>
      </c>
      <c r="AP40" s="43">
        <f t="shared" si="2"/>
        <v>30</v>
      </c>
      <c r="AQ40" s="44">
        <f t="shared" si="17"/>
        <v>12.06</v>
      </c>
      <c r="AR40" s="42">
        <f t="shared" si="3"/>
        <v>60</v>
      </c>
      <c r="AS40" s="65">
        <f t="shared" si="4"/>
        <v>10.51</v>
      </c>
      <c r="AT40" s="42" t="str">
        <f t="shared" si="18"/>
        <v>Admis(e)</v>
      </c>
      <c r="AU40" s="34"/>
    </row>
    <row r="41" spans="1:47" s="10" customFormat="1" ht="15.75">
      <c r="A41" s="11">
        <v>32</v>
      </c>
      <c r="B41" s="11" t="s">
        <v>166</v>
      </c>
      <c r="C41" s="11" t="s">
        <v>167</v>
      </c>
      <c r="D41" s="11" t="s">
        <v>95</v>
      </c>
      <c r="E41" s="40">
        <f t="shared" si="5"/>
        <v>6.128235294117648</v>
      </c>
      <c r="F41" s="41">
        <f t="shared" si="6"/>
        <v>0</v>
      </c>
      <c r="G41" s="47">
        <v>7</v>
      </c>
      <c r="H41" s="47">
        <v>6.67</v>
      </c>
      <c r="I41" s="47">
        <v>5.5</v>
      </c>
      <c r="J41" s="47">
        <v>4.5</v>
      </c>
      <c r="K41" s="47">
        <v>7</v>
      </c>
      <c r="L41" s="40">
        <f t="shared" si="7"/>
        <v>11</v>
      </c>
      <c r="M41" s="41">
        <f t="shared" si="8"/>
        <v>7</v>
      </c>
      <c r="N41" s="47">
        <v>11</v>
      </c>
      <c r="O41" s="47">
        <v>10</v>
      </c>
      <c r="P41" s="47">
        <v>12</v>
      </c>
      <c r="Q41" s="40">
        <f t="shared" si="9"/>
        <v>9.5</v>
      </c>
      <c r="R41" s="41">
        <f t="shared" si="10"/>
        <v>2</v>
      </c>
      <c r="S41" s="47">
        <v>11.5</v>
      </c>
      <c r="T41" s="47">
        <v>8</v>
      </c>
      <c r="U41" s="47">
        <v>9</v>
      </c>
      <c r="V41" s="43">
        <f t="shared" si="0"/>
        <v>9</v>
      </c>
      <c r="W41" s="44">
        <f t="shared" si="1"/>
        <v>7.9399999999999995</v>
      </c>
      <c r="X41" s="40">
        <f t="shared" si="11"/>
        <v>4.176</v>
      </c>
      <c r="Y41" s="45">
        <f t="shared" si="12"/>
        <v>0</v>
      </c>
      <c r="Z41" s="53">
        <v>4.33</v>
      </c>
      <c r="AA41" s="49">
        <v>2.83</v>
      </c>
      <c r="AB41" s="55">
        <v>6</v>
      </c>
      <c r="AC41" s="47">
        <v>5</v>
      </c>
      <c r="AD41" s="47">
        <v>0</v>
      </c>
      <c r="AE41" s="40">
        <f t="shared" si="13"/>
        <v>5</v>
      </c>
      <c r="AF41" s="41">
        <f t="shared" si="14"/>
        <v>2</v>
      </c>
      <c r="AG41" s="47">
        <v>0</v>
      </c>
      <c r="AH41" s="47">
        <v>10</v>
      </c>
      <c r="AI41" s="47">
        <v>5</v>
      </c>
      <c r="AJ41" s="40">
        <f t="shared" si="15"/>
        <v>4.555555555555555</v>
      </c>
      <c r="AK41" s="45">
        <f t="shared" si="16"/>
        <v>4</v>
      </c>
      <c r="AL41" s="47">
        <v>10.5</v>
      </c>
      <c r="AM41" s="47">
        <v>10</v>
      </c>
      <c r="AN41" s="47">
        <v>0</v>
      </c>
      <c r="AO41" s="47">
        <v>0</v>
      </c>
      <c r="AP41" s="43">
        <f t="shared" si="2"/>
        <v>6</v>
      </c>
      <c r="AQ41" s="44">
        <f t="shared" si="17"/>
        <v>4.46</v>
      </c>
      <c r="AR41" s="42">
        <f t="shared" si="3"/>
        <v>15</v>
      </c>
      <c r="AS41" s="65">
        <f t="shared" si="4"/>
        <v>6.2</v>
      </c>
      <c r="AT41" s="42" t="str">
        <f t="shared" si="18"/>
        <v>Rattrapage</v>
      </c>
      <c r="AU41" s="34"/>
    </row>
    <row r="42" spans="1:47" s="10" customFormat="1" ht="15.75">
      <c r="A42" s="11">
        <v>33</v>
      </c>
      <c r="B42" s="11" t="s">
        <v>168</v>
      </c>
      <c r="C42" s="11" t="s">
        <v>169</v>
      </c>
      <c r="D42" s="11" t="s">
        <v>95</v>
      </c>
      <c r="E42" s="40">
        <f t="shared" si="5"/>
        <v>15.117647058823529</v>
      </c>
      <c r="F42" s="41">
        <f t="shared" si="6"/>
        <v>17</v>
      </c>
      <c r="G42" s="47">
        <v>16</v>
      </c>
      <c r="H42" s="47">
        <v>14</v>
      </c>
      <c r="I42" s="47">
        <v>14.5</v>
      </c>
      <c r="J42" s="47">
        <v>17</v>
      </c>
      <c r="K42" s="47">
        <v>14</v>
      </c>
      <c r="L42" s="40">
        <f t="shared" si="7"/>
        <v>16.642857142857142</v>
      </c>
      <c r="M42" s="41">
        <f t="shared" si="8"/>
        <v>7</v>
      </c>
      <c r="N42" s="47">
        <v>16.5</v>
      </c>
      <c r="O42" s="47">
        <v>18</v>
      </c>
      <c r="P42" s="47">
        <v>15.5</v>
      </c>
      <c r="Q42" s="40">
        <f t="shared" si="9"/>
        <v>14.166666666666666</v>
      </c>
      <c r="R42" s="41">
        <f t="shared" si="10"/>
        <v>6</v>
      </c>
      <c r="S42" s="47">
        <v>11.5</v>
      </c>
      <c r="T42" s="47">
        <v>15</v>
      </c>
      <c r="U42" s="47">
        <v>16</v>
      </c>
      <c r="V42" s="43">
        <f t="shared" si="0"/>
        <v>30</v>
      </c>
      <c r="W42" s="44">
        <f t="shared" si="1"/>
        <v>15.29</v>
      </c>
      <c r="X42" s="40">
        <f t="shared" si="11"/>
        <v>15.066666666666666</v>
      </c>
      <c r="Y42" s="45">
        <f t="shared" si="12"/>
        <v>15</v>
      </c>
      <c r="Z42" s="53">
        <v>15.67</v>
      </c>
      <c r="AA42" s="49">
        <v>14.83</v>
      </c>
      <c r="AB42" s="55">
        <v>14.5</v>
      </c>
      <c r="AC42" s="47">
        <v>15</v>
      </c>
      <c r="AD42" s="47">
        <v>16</v>
      </c>
      <c r="AE42" s="40">
        <f t="shared" si="13"/>
        <v>13.776666666666666</v>
      </c>
      <c r="AF42" s="41">
        <f t="shared" si="14"/>
        <v>6</v>
      </c>
      <c r="AG42" s="47">
        <v>15.33</v>
      </c>
      <c r="AH42" s="47">
        <v>15</v>
      </c>
      <c r="AI42" s="47">
        <v>11</v>
      </c>
      <c r="AJ42" s="40">
        <f t="shared" si="15"/>
        <v>14.333333333333334</v>
      </c>
      <c r="AK42" s="45">
        <f t="shared" si="16"/>
        <v>9</v>
      </c>
      <c r="AL42" s="47">
        <v>12.5</v>
      </c>
      <c r="AM42" s="47">
        <v>16</v>
      </c>
      <c r="AN42" s="47">
        <v>13.5</v>
      </c>
      <c r="AO42" s="47">
        <v>15</v>
      </c>
      <c r="AP42" s="43">
        <f t="shared" si="2"/>
        <v>30</v>
      </c>
      <c r="AQ42" s="44">
        <f t="shared" si="17"/>
        <v>14.59</v>
      </c>
      <c r="AR42" s="42">
        <f t="shared" si="3"/>
        <v>60</v>
      </c>
      <c r="AS42" s="65">
        <f t="shared" si="4"/>
        <v>14.94</v>
      </c>
      <c r="AT42" s="42" t="str">
        <f t="shared" si="18"/>
        <v>Admis(e)</v>
      </c>
      <c r="AU42" s="34"/>
    </row>
    <row r="43" spans="1:47" s="10" customFormat="1" ht="15.75">
      <c r="A43" s="11">
        <v>34</v>
      </c>
      <c r="B43" s="11" t="s">
        <v>170</v>
      </c>
      <c r="C43" s="11" t="s">
        <v>171</v>
      </c>
      <c r="D43" s="11" t="s">
        <v>100</v>
      </c>
      <c r="E43" s="40">
        <f t="shared" si="5"/>
        <v>7.970588235294118</v>
      </c>
      <c r="F43" s="41">
        <f t="shared" si="6"/>
        <v>0</v>
      </c>
      <c r="G43" s="47">
        <v>8.67</v>
      </c>
      <c r="H43" s="47">
        <v>9.33</v>
      </c>
      <c r="I43" s="47">
        <v>7.5</v>
      </c>
      <c r="J43" s="47">
        <v>8.5</v>
      </c>
      <c r="K43" s="47">
        <v>4</v>
      </c>
      <c r="L43" s="40">
        <f t="shared" si="7"/>
        <v>8.142857142857142</v>
      </c>
      <c r="M43" s="41">
        <f t="shared" si="8"/>
        <v>2</v>
      </c>
      <c r="N43" s="47">
        <v>9</v>
      </c>
      <c r="O43" s="47">
        <v>5</v>
      </c>
      <c r="P43" s="47">
        <v>10</v>
      </c>
      <c r="Q43" s="40">
        <f t="shared" si="9"/>
        <v>7.666666666666667</v>
      </c>
      <c r="R43" s="41">
        <f t="shared" si="10"/>
        <v>2</v>
      </c>
      <c r="S43" s="47">
        <v>10</v>
      </c>
      <c r="T43" s="47">
        <v>7</v>
      </c>
      <c r="U43" s="47">
        <v>6</v>
      </c>
      <c r="V43" s="43">
        <f t="shared" si="0"/>
        <v>4</v>
      </c>
      <c r="W43" s="44">
        <f t="shared" si="1"/>
        <v>7.95</v>
      </c>
      <c r="X43" s="40">
        <f t="shared" si="11"/>
        <v>10.490666666666668</v>
      </c>
      <c r="Y43" s="45">
        <f t="shared" si="12"/>
        <v>15</v>
      </c>
      <c r="Z43" s="53">
        <v>11.67</v>
      </c>
      <c r="AA43" s="49">
        <v>8.67</v>
      </c>
      <c r="AB43" s="55">
        <v>12</v>
      </c>
      <c r="AC43" s="47">
        <v>9</v>
      </c>
      <c r="AD43" s="47">
        <v>10</v>
      </c>
      <c r="AE43" s="40">
        <f t="shared" si="13"/>
        <v>10.22</v>
      </c>
      <c r="AF43" s="41">
        <f t="shared" si="14"/>
        <v>6</v>
      </c>
      <c r="AG43" s="47">
        <v>13.33</v>
      </c>
      <c r="AH43" s="47">
        <v>7.33</v>
      </c>
      <c r="AI43" s="47">
        <v>10</v>
      </c>
      <c r="AJ43" s="40">
        <f t="shared" si="15"/>
        <v>11.222222222222221</v>
      </c>
      <c r="AK43" s="45">
        <f t="shared" si="16"/>
        <v>9</v>
      </c>
      <c r="AL43" s="47">
        <v>9.5</v>
      </c>
      <c r="AM43" s="47">
        <v>12</v>
      </c>
      <c r="AN43" s="47">
        <v>11</v>
      </c>
      <c r="AO43" s="47">
        <v>12</v>
      </c>
      <c r="AP43" s="43">
        <f t="shared" si="2"/>
        <v>30</v>
      </c>
      <c r="AQ43" s="44">
        <f t="shared" si="17"/>
        <v>10.66</v>
      </c>
      <c r="AR43" s="42">
        <f t="shared" si="3"/>
        <v>34</v>
      </c>
      <c r="AS43" s="65">
        <f t="shared" si="4"/>
        <v>9.31</v>
      </c>
      <c r="AT43" s="42" t="str">
        <f t="shared" si="18"/>
        <v>Rattrapage</v>
      </c>
      <c r="AU43" s="34"/>
    </row>
    <row r="44" spans="1:47" s="10" customFormat="1" ht="15.75">
      <c r="A44" s="11">
        <v>35</v>
      </c>
      <c r="B44" s="11" t="s">
        <v>172</v>
      </c>
      <c r="C44" s="11" t="s">
        <v>173</v>
      </c>
      <c r="D44" s="11" t="s">
        <v>98</v>
      </c>
      <c r="E44" s="40">
        <f t="shared" si="5"/>
        <v>8.901176470588235</v>
      </c>
      <c r="F44" s="41">
        <f t="shared" si="6"/>
        <v>4</v>
      </c>
      <c r="G44" s="47">
        <v>12</v>
      </c>
      <c r="H44" s="47">
        <v>9.33</v>
      </c>
      <c r="I44" s="47">
        <v>7.5</v>
      </c>
      <c r="J44" s="47">
        <v>9</v>
      </c>
      <c r="K44" s="47">
        <v>4.5</v>
      </c>
      <c r="L44" s="40">
        <f t="shared" si="7"/>
        <v>8.094285714285714</v>
      </c>
      <c r="M44" s="41">
        <f t="shared" si="8"/>
        <v>3</v>
      </c>
      <c r="N44" s="47">
        <v>11</v>
      </c>
      <c r="O44" s="47">
        <v>4.33</v>
      </c>
      <c r="P44" s="47">
        <v>7.5</v>
      </c>
      <c r="Q44" s="40">
        <f t="shared" si="9"/>
        <v>9.333333333333334</v>
      </c>
      <c r="R44" s="41">
        <f t="shared" si="10"/>
        <v>4</v>
      </c>
      <c r="S44" s="47">
        <v>11</v>
      </c>
      <c r="T44" s="47">
        <v>10</v>
      </c>
      <c r="U44" s="47">
        <v>7</v>
      </c>
      <c r="V44" s="43">
        <f t="shared" si="0"/>
        <v>11</v>
      </c>
      <c r="W44" s="44">
        <f t="shared" si="1"/>
        <v>8.799999999999999</v>
      </c>
      <c r="X44" s="40">
        <f t="shared" si="11"/>
        <v>9.254666666666667</v>
      </c>
      <c r="Y44" s="45">
        <f t="shared" si="12"/>
        <v>6</v>
      </c>
      <c r="Z44" s="53">
        <v>13.33</v>
      </c>
      <c r="AA44" s="49">
        <v>8</v>
      </c>
      <c r="AB44" s="55">
        <v>6</v>
      </c>
      <c r="AC44" s="47">
        <v>11</v>
      </c>
      <c r="AD44" s="47">
        <v>7.5</v>
      </c>
      <c r="AE44" s="40">
        <f t="shared" si="13"/>
        <v>11</v>
      </c>
      <c r="AF44" s="41">
        <f t="shared" si="14"/>
        <v>6</v>
      </c>
      <c r="AG44" s="47">
        <v>13.67</v>
      </c>
      <c r="AH44" s="47">
        <v>9.33</v>
      </c>
      <c r="AI44" s="47">
        <v>10</v>
      </c>
      <c r="AJ44" s="40">
        <f t="shared" si="15"/>
        <v>10.666666666666666</v>
      </c>
      <c r="AK44" s="45">
        <f t="shared" si="16"/>
        <v>9</v>
      </c>
      <c r="AL44" s="47">
        <v>10.5</v>
      </c>
      <c r="AM44" s="47">
        <v>6.5</v>
      </c>
      <c r="AN44" s="47">
        <v>8.5</v>
      </c>
      <c r="AO44" s="47">
        <v>15</v>
      </c>
      <c r="AP44" s="43">
        <f t="shared" si="2"/>
        <v>30</v>
      </c>
      <c r="AQ44" s="44">
        <f t="shared" si="17"/>
        <v>10.03</v>
      </c>
      <c r="AR44" s="42">
        <f t="shared" si="3"/>
        <v>41</v>
      </c>
      <c r="AS44" s="65">
        <f t="shared" si="4"/>
        <v>9.42</v>
      </c>
      <c r="AT44" s="42" t="str">
        <f t="shared" si="18"/>
        <v>Rattrapage</v>
      </c>
      <c r="AU44" s="34"/>
    </row>
    <row r="45" spans="1:47" s="10" customFormat="1" ht="15.75">
      <c r="A45" s="11">
        <v>36</v>
      </c>
      <c r="B45" s="11" t="s">
        <v>174</v>
      </c>
      <c r="C45" s="11" t="s">
        <v>175</v>
      </c>
      <c r="D45" s="11" t="s">
        <v>176</v>
      </c>
      <c r="E45" s="40">
        <f t="shared" si="5"/>
        <v>10.764705882352942</v>
      </c>
      <c r="F45" s="41">
        <f t="shared" si="6"/>
        <v>17</v>
      </c>
      <c r="G45" s="47">
        <v>13.33</v>
      </c>
      <c r="H45" s="47">
        <v>10.67</v>
      </c>
      <c r="I45" s="47">
        <v>12</v>
      </c>
      <c r="J45" s="47">
        <v>9</v>
      </c>
      <c r="K45" s="47">
        <v>6</v>
      </c>
      <c r="L45" s="40">
        <f t="shared" si="7"/>
        <v>11.428571428571429</v>
      </c>
      <c r="M45" s="41">
        <f t="shared" si="8"/>
        <v>7</v>
      </c>
      <c r="N45" s="47">
        <v>13</v>
      </c>
      <c r="O45" s="47">
        <v>10</v>
      </c>
      <c r="P45" s="47">
        <v>10.5</v>
      </c>
      <c r="Q45" s="40">
        <f t="shared" si="9"/>
        <v>12.166666666666666</v>
      </c>
      <c r="R45" s="41">
        <f t="shared" si="10"/>
        <v>6</v>
      </c>
      <c r="S45" s="47">
        <v>10</v>
      </c>
      <c r="T45" s="47">
        <v>13</v>
      </c>
      <c r="U45" s="47">
        <v>13.5</v>
      </c>
      <c r="V45" s="43">
        <f t="shared" si="0"/>
        <v>30</v>
      </c>
      <c r="W45" s="44">
        <f t="shared" si="1"/>
        <v>11.2</v>
      </c>
      <c r="X45" s="40">
        <f t="shared" si="11"/>
        <v>12.233333333333333</v>
      </c>
      <c r="Y45" s="45">
        <f t="shared" si="12"/>
        <v>15</v>
      </c>
      <c r="Z45" s="53">
        <v>13</v>
      </c>
      <c r="AA45" s="49">
        <v>10.5</v>
      </c>
      <c r="AB45" s="55">
        <v>12.5</v>
      </c>
      <c r="AC45" s="47">
        <v>12</v>
      </c>
      <c r="AD45" s="47">
        <v>15.5</v>
      </c>
      <c r="AE45" s="40">
        <f t="shared" si="13"/>
        <v>11.333333333333334</v>
      </c>
      <c r="AF45" s="41">
        <f t="shared" si="14"/>
        <v>6</v>
      </c>
      <c r="AG45" s="47">
        <v>14</v>
      </c>
      <c r="AH45" s="47">
        <v>11</v>
      </c>
      <c r="AI45" s="47">
        <v>9</v>
      </c>
      <c r="AJ45" s="40">
        <f t="shared" si="15"/>
        <v>11.38888888888889</v>
      </c>
      <c r="AK45" s="45">
        <f t="shared" si="16"/>
        <v>9</v>
      </c>
      <c r="AL45" s="47">
        <v>5.5</v>
      </c>
      <c r="AM45" s="47">
        <v>10</v>
      </c>
      <c r="AN45" s="47">
        <v>15.5</v>
      </c>
      <c r="AO45" s="47">
        <v>13.5</v>
      </c>
      <c r="AP45" s="43">
        <f t="shared" si="2"/>
        <v>30</v>
      </c>
      <c r="AQ45" s="44">
        <f t="shared" si="17"/>
        <v>11.8</v>
      </c>
      <c r="AR45" s="42">
        <f t="shared" si="3"/>
        <v>60</v>
      </c>
      <c r="AS45" s="65">
        <f t="shared" si="4"/>
        <v>11.5</v>
      </c>
      <c r="AT45" s="42" t="str">
        <f t="shared" si="18"/>
        <v>Admis(e)</v>
      </c>
      <c r="AU45" s="34"/>
    </row>
    <row r="46" spans="1:47" s="10" customFormat="1" ht="15.75">
      <c r="A46" s="11">
        <v>37</v>
      </c>
      <c r="B46" s="11" t="s">
        <v>177</v>
      </c>
      <c r="C46" s="11" t="s">
        <v>178</v>
      </c>
      <c r="D46" s="11" t="s">
        <v>43</v>
      </c>
      <c r="E46" s="40">
        <f t="shared" si="5"/>
        <v>9.165882352941177</v>
      </c>
      <c r="F46" s="41">
        <f t="shared" si="6"/>
        <v>8</v>
      </c>
      <c r="G46" s="47">
        <v>13</v>
      </c>
      <c r="H46" s="47">
        <v>7.33</v>
      </c>
      <c r="I46" s="47">
        <v>10.5</v>
      </c>
      <c r="J46" s="47">
        <v>6.5</v>
      </c>
      <c r="K46" s="47">
        <v>6.5</v>
      </c>
      <c r="L46" s="40">
        <f t="shared" si="7"/>
        <v>10.547142857142857</v>
      </c>
      <c r="M46" s="41">
        <f t="shared" si="8"/>
        <v>7</v>
      </c>
      <c r="N46" s="47">
        <v>11.83</v>
      </c>
      <c r="O46" s="47">
        <v>8.67</v>
      </c>
      <c r="P46" s="47">
        <v>10.5</v>
      </c>
      <c r="Q46" s="40">
        <f t="shared" si="9"/>
        <v>9.833333333333334</v>
      </c>
      <c r="R46" s="41">
        <f t="shared" si="10"/>
        <v>4</v>
      </c>
      <c r="S46" s="47">
        <v>11.5</v>
      </c>
      <c r="T46" s="47">
        <v>11</v>
      </c>
      <c r="U46" s="47">
        <v>7</v>
      </c>
      <c r="V46" s="43">
        <f t="shared" si="0"/>
        <v>19</v>
      </c>
      <c r="W46" s="44">
        <f t="shared" si="1"/>
        <v>9.629999999999999</v>
      </c>
      <c r="X46" s="40">
        <f t="shared" si="11"/>
        <v>10.954666666666666</v>
      </c>
      <c r="Y46" s="45">
        <f t="shared" si="12"/>
        <v>15</v>
      </c>
      <c r="Z46" s="53">
        <v>12</v>
      </c>
      <c r="AA46" s="49">
        <v>8.83</v>
      </c>
      <c r="AB46" s="55">
        <v>12.5</v>
      </c>
      <c r="AC46" s="47">
        <v>7.5</v>
      </c>
      <c r="AD46" s="47">
        <v>16</v>
      </c>
      <c r="AE46" s="40">
        <f t="shared" si="13"/>
        <v>10.39</v>
      </c>
      <c r="AF46" s="41">
        <f t="shared" si="14"/>
        <v>6</v>
      </c>
      <c r="AG46" s="47">
        <v>14.17</v>
      </c>
      <c r="AH46" s="47">
        <v>9</v>
      </c>
      <c r="AI46" s="47">
        <v>8</v>
      </c>
      <c r="AJ46" s="40">
        <f t="shared" si="15"/>
        <v>12</v>
      </c>
      <c r="AK46" s="45">
        <f t="shared" si="16"/>
        <v>9</v>
      </c>
      <c r="AL46" s="47">
        <v>8</v>
      </c>
      <c r="AM46" s="47">
        <v>12</v>
      </c>
      <c r="AN46" s="47">
        <v>11.5</v>
      </c>
      <c r="AO46" s="47">
        <v>15</v>
      </c>
      <c r="AP46" s="43">
        <f t="shared" si="2"/>
        <v>30</v>
      </c>
      <c r="AQ46" s="44">
        <f t="shared" si="17"/>
        <v>11.16</v>
      </c>
      <c r="AR46" s="42">
        <f t="shared" si="3"/>
        <v>60</v>
      </c>
      <c r="AS46" s="65">
        <f t="shared" si="4"/>
        <v>10.39</v>
      </c>
      <c r="AT46" s="42" t="str">
        <f t="shared" si="18"/>
        <v>Admis(e)</v>
      </c>
      <c r="AU46" s="34"/>
    </row>
    <row r="47" spans="1:47" s="10" customFormat="1" ht="15.75">
      <c r="A47" s="11">
        <v>38</v>
      </c>
      <c r="B47" s="11" t="s">
        <v>179</v>
      </c>
      <c r="C47" s="11" t="s">
        <v>180</v>
      </c>
      <c r="D47" s="11" t="s">
        <v>70</v>
      </c>
      <c r="E47" s="40">
        <f t="shared" si="5"/>
        <v>10.451764705882354</v>
      </c>
      <c r="F47" s="41">
        <f t="shared" si="6"/>
        <v>17</v>
      </c>
      <c r="G47" s="47">
        <v>8</v>
      </c>
      <c r="H47" s="47">
        <v>10.67</v>
      </c>
      <c r="I47" s="47">
        <v>11</v>
      </c>
      <c r="J47" s="47">
        <v>14</v>
      </c>
      <c r="K47" s="47">
        <v>8.5</v>
      </c>
      <c r="L47" s="40">
        <f t="shared" si="7"/>
        <v>13.332857142857142</v>
      </c>
      <c r="M47" s="41">
        <f t="shared" si="8"/>
        <v>7</v>
      </c>
      <c r="N47" s="47">
        <v>14.33</v>
      </c>
      <c r="O47" s="47">
        <v>12.67</v>
      </c>
      <c r="P47" s="47">
        <v>12.5</v>
      </c>
      <c r="Q47" s="40">
        <f t="shared" si="9"/>
        <v>12</v>
      </c>
      <c r="R47" s="41">
        <f t="shared" si="10"/>
        <v>6</v>
      </c>
      <c r="S47" s="47">
        <v>10</v>
      </c>
      <c r="T47" s="47">
        <v>14</v>
      </c>
      <c r="U47" s="47">
        <v>12</v>
      </c>
      <c r="V47" s="43">
        <f t="shared" si="0"/>
        <v>30</v>
      </c>
      <c r="W47" s="44">
        <f t="shared" si="1"/>
        <v>11.44</v>
      </c>
      <c r="X47" s="40">
        <f t="shared" si="11"/>
        <v>11.888</v>
      </c>
      <c r="Y47" s="45">
        <f t="shared" si="12"/>
        <v>15</v>
      </c>
      <c r="Z47" s="53">
        <v>13</v>
      </c>
      <c r="AA47" s="49">
        <v>10.33</v>
      </c>
      <c r="AB47" s="55">
        <v>11</v>
      </c>
      <c r="AC47" s="47">
        <v>12.5</v>
      </c>
      <c r="AD47" s="47">
        <v>16</v>
      </c>
      <c r="AE47" s="40">
        <f t="shared" si="13"/>
        <v>12.113333333333335</v>
      </c>
      <c r="AF47" s="41">
        <f t="shared" si="14"/>
        <v>6</v>
      </c>
      <c r="AG47" s="47">
        <v>11.67</v>
      </c>
      <c r="AH47" s="47">
        <v>12.67</v>
      </c>
      <c r="AI47" s="47">
        <v>12</v>
      </c>
      <c r="AJ47" s="40">
        <f t="shared" si="15"/>
        <v>11.722222222222221</v>
      </c>
      <c r="AK47" s="45">
        <f t="shared" si="16"/>
        <v>9</v>
      </c>
      <c r="AL47" s="47">
        <v>7</v>
      </c>
      <c r="AM47" s="47">
        <v>14</v>
      </c>
      <c r="AN47" s="47">
        <v>11.5</v>
      </c>
      <c r="AO47" s="47">
        <v>13.5</v>
      </c>
      <c r="AP47" s="43">
        <f t="shared" si="2"/>
        <v>30</v>
      </c>
      <c r="AQ47" s="44">
        <f t="shared" si="17"/>
        <v>11.89</v>
      </c>
      <c r="AR47" s="42">
        <f t="shared" si="3"/>
        <v>60</v>
      </c>
      <c r="AS47" s="65">
        <f t="shared" si="4"/>
        <v>11.66</v>
      </c>
      <c r="AT47" s="42" t="str">
        <f t="shared" si="18"/>
        <v>Admis(e)</v>
      </c>
      <c r="AU47" s="34"/>
    </row>
    <row r="48" spans="1:47" s="10" customFormat="1" ht="15.75">
      <c r="A48" s="11">
        <v>39</v>
      </c>
      <c r="B48" s="11" t="s">
        <v>181</v>
      </c>
      <c r="C48" s="11" t="s">
        <v>182</v>
      </c>
      <c r="D48" s="11" t="s">
        <v>183</v>
      </c>
      <c r="E48" s="40">
        <f t="shared" si="5"/>
        <v>4.684705882352941</v>
      </c>
      <c r="F48" s="41">
        <f t="shared" si="6"/>
        <v>0</v>
      </c>
      <c r="G48" s="47">
        <v>3.33</v>
      </c>
      <c r="H48" s="47">
        <v>8.33</v>
      </c>
      <c r="I48" s="47">
        <v>1</v>
      </c>
      <c r="J48" s="47">
        <v>9</v>
      </c>
      <c r="K48" s="47">
        <v>1</v>
      </c>
      <c r="L48" s="40">
        <f t="shared" si="7"/>
        <v>1.907142857142857</v>
      </c>
      <c r="M48" s="41">
        <f t="shared" si="8"/>
        <v>0</v>
      </c>
      <c r="N48" s="47">
        <v>2.67</v>
      </c>
      <c r="O48" s="47">
        <v>2.67</v>
      </c>
      <c r="P48" s="47">
        <v>0</v>
      </c>
      <c r="Q48" s="40">
        <f t="shared" si="9"/>
        <v>9.833333333333334</v>
      </c>
      <c r="R48" s="41">
        <f t="shared" si="10"/>
        <v>4</v>
      </c>
      <c r="S48" s="47">
        <v>11.5</v>
      </c>
      <c r="T48" s="47">
        <v>12</v>
      </c>
      <c r="U48" s="47">
        <v>6</v>
      </c>
      <c r="V48" s="43">
        <f t="shared" si="0"/>
        <v>4</v>
      </c>
      <c r="W48" s="44">
        <f t="shared" si="1"/>
        <v>5.069999999999999</v>
      </c>
      <c r="X48" s="40">
        <f t="shared" si="11"/>
        <v>8.1</v>
      </c>
      <c r="Y48" s="45">
        <f t="shared" si="12"/>
        <v>6</v>
      </c>
      <c r="Z48" s="53">
        <v>13.67</v>
      </c>
      <c r="AA48" s="49">
        <v>9.33</v>
      </c>
      <c r="AB48" s="55">
        <v>1</v>
      </c>
      <c r="AC48" s="47">
        <v>12</v>
      </c>
      <c r="AD48" s="47">
        <v>1.5</v>
      </c>
      <c r="AE48" s="40">
        <f t="shared" si="13"/>
        <v>10.166666666666666</v>
      </c>
      <c r="AF48" s="41">
        <f t="shared" si="14"/>
        <v>6</v>
      </c>
      <c r="AG48" s="47">
        <v>10</v>
      </c>
      <c r="AH48" s="47">
        <v>10</v>
      </c>
      <c r="AI48" s="47">
        <v>10.5</v>
      </c>
      <c r="AJ48" s="40">
        <f t="shared" si="15"/>
        <v>8.11111111111111</v>
      </c>
      <c r="AK48" s="45">
        <f t="shared" si="16"/>
        <v>6</v>
      </c>
      <c r="AL48" s="47">
        <v>10.5</v>
      </c>
      <c r="AM48" s="47">
        <v>13</v>
      </c>
      <c r="AN48" s="47">
        <v>13</v>
      </c>
      <c r="AO48" s="47">
        <v>0</v>
      </c>
      <c r="AP48" s="43">
        <f t="shared" si="2"/>
        <v>18</v>
      </c>
      <c r="AQ48" s="44">
        <f t="shared" si="17"/>
        <v>8.52</v>
      </c>
      <c r="AR48" s="42">
        <f t="shared" si="3"/>
        <v>22</v>
      </c>
      <c r="AS48" s="65">
        <f t="shared" si="4"/>
        <v>6.8</v>
      </c>
      <c r="AT48" s="42" t="str">
        <f t="shared" si="18"/>
        <v>Rattrapage</v>
      </c>
      <c r="AU48" s="34"/>
    </row>
    <row r="49" spans="1:47" s="10" customFormat="1" ht="15.75">
      <c r="A49" s="11">
        <v>40</v>
      </c>
      <c r="B49" s="11" t="s">
        <v>184</v>
      </c>
      <c r="C49" s="11" t="s">
        <v>77</v>
      </c>
      <c r="D49" s="11" t="s">
        <v>74</v>
      </c>
      <c r="E49" s="40">
        <f t="shared" si="5"/>
        <v>12.510588235294119</v>
      </c>
      <c r="F49" s="41">
        <f t="shared" si="6"/>
        <v>17</v>
      </c>
      <c r="G49" s="47">
        <v>14.67</v>
      </c>
      <c r="H49" s="47">
        <v>14</v>
      </c>
      <c r="I49" s="47">
        <v>8.5</v>
      </c>
      <c r="J49" s="47">
        <v>13</v>
      </c>
      <c r="K49" s="47">
        <v>12.5</v>
      </c>
      <c r="L49" s="40">
        <f t="shared" si="7"/>
        <v>14.285714285714286</v>
      </c>
      <c r="M49" s="41">
        <f t="shared" si="8"/>
        <v>7</v>
      </c>
      <c r="N49" s="47">
        <v>16</v>
      </c>
      <c r="O49" s="47">
        <v>13</v>
      </c>
      <c r="P49" s="47">
        <v>13</v>
      </c>
      <c r="Q49" s="40">
        <f t="shared" si="9"/>
        <v>11.666666666666666</v>
      </c>
      <c r="R49" s="41">
        <f t="shared" si="10"/>
        <v>6</v>
      </c>
      <c r="S49" s="47">
        <v>12</v>
      </c>
      <c r="T49" s="47">
        <v>13</v>
      </c>
      <c r="U49" s="47">
        <v>10</v>
      </c>
      <c r="V49" s="43">
        <f t="shared" si="0"/>
        <v>30</v>
      </c>
      <c r="W49" s="44">
        <f t="shared" si="1"/>
        <v>12.76</v>
      </c>
      <c r="X49" s="40">
        <f t="shared" si="11"/>
        <v>12.8</v>
      </c>
      <c r="Y49" s="45">
        <f t="shared" si="12"/>
        <v>15</v>
      </c>
      <c r="Z49" s="53">
        <v>12</v>
      </c>
      <c r="AA49" s="49">
        <v>13</v>
      </c>
      <c r="AB49" s="55">
        <v>12</v>
      </c>
      <c r="AC49" s="47">
        <v>14</v>
      </c>
      <c r="AD49" s="47">
        <v>16</v>
      </c>
      <c r="AE49" s="40">
        <f t="shared" si="13"/>
        <v>12</v>
      </c>
      <c r="AF49" s="41">
        <f t="shared" si="14"/>
        <v>6</v>
      </c>
      <c r="AG49" s="47">
        <v>13.33</v>
      </c>
      <c r="AH49" s="47">
        <v>13.67</v>
      </c>
      <c r="AI49" s="47">
        <v>9</v>
      </c>
      <c r="AJ49" s="40">
        <f t="shared" si="15"/>
        <v>13.11111111111111</v>
      </c>
      <c r="AK49" s="45">
        <f t="shared" si="16"/>
        <v>9</v>
      </c>
      <c r="AL49" s="47">
        <v>8.5</v>
      </c>
      <c r="AM49" s="47">
        <v>15.5</v>
      </c>
      <c r="AN49" s="47">
        <v>15.5</v>
      </c>
      <c r="AO49" s="47">
        <v>13</v>
      </c>
      <c r="AP49" s="43">
        <f t="shared" si="2"/>
        <v>30</v>
      </c>
      <c r="AQ49" s="44">
        <f t="shared" si="17"/>
        <v>12.74</v>
      </c>
      <c r="AR49" s="42">
        <f t="shared" si="3"/>
        <v>60</v>
      </c>
      <c r="AS49" s="65">
        <f t="shared" si="4"/>
        <v>12.75</v>
      </c>
      <c r="AT49" s="42" t="str">
        <f t="shared" si="18"/>
        <v>Admis(e)</v>
      </c>
      <c r="AU49" s="34"/>
    </row>
    <row r="50" spans="1:47" s="10" customFormat="1" ht="15.75">
      <c r="A50" s="11">
        <v>41</v>
      </c>
      <c r="B50" s="11" t="s">
        <v>185</v>
      </c>
      <c r="C50" s="11" t="s">
        <v>186</v>
      </c>
      <c r="D50" s="11" t="s">
        <v>187</v>
      </c>
      <c r="E50" s="40">
        <f aca="true" t="shared" si="19" ref="E50:E87">((G50*4)+(H50*4)+(I50*4)+(J50*3)+(K50*2))/17</f>
        <v>3.892941176470589</v>
      </c>
      <c r="F50" s="41">
        <f t="shared" si="6"/>
        <v>0</v>
      </c>
      <c r="G50" s="47">
        <v>4.67</v>
      </c>
      <c r="H50" s="47">
        <v>3</v>
      </c>
      <c r="I50" s="47">
        <v>2</v>
      </c>
      <c r="J50" s="47">
        <v>6.5</v>
      </c>
      <c r="K50" s="47">
        <v>4</v>
      </c>
      <c r="L50" s="40">
        <f aca="true" t="shared" si="20" ref="L50:L87">((N50*3)+(O50*2)+(P50*2))/7</f>
        <v>5.714285714285714</v>
      </c>
      <c r="M50" s="41">
        <f t="shared" si="8"/>
        <v>0</v>
      </c>
      <c r="N50" s="47">
        <v>4</v>
      </c>
      <c r="O50" s="47">
        <v>6</v>
      </c>
      <c r="P50" s="47">
        <v>8</v>
      </c>
      <c r="Q50" s="40">
        <f aca="true" t="shared" si="21" ref="Q50:Q87">((S50*2)+(T50*2)+(U50*2))/6</f>
        <v>6.833333333333333</v>
      </c>
      <c r="R50" s="41">
        <f t="shared" si="10"/>
        <v>2</v>
      </c>
      <c r="S50" s="47">
        <v>10</v>
      </c>
      <c r="T50" s="47">
        <v>4</v>
      </c>
      <c r="U50" s="47">
        <v>6.5</v>
      </c>
      <c r="V50" s="43">
        <f t="shared" si="0"/>
        <v>2</v>
      </c>
      <c r="W50" s="44">
        <f t="shared" si="1"/>
        <v>4.91</v>
      </c>
      <c r="X50" s="40">
        <f aca="true" t="shared" si="22" ref="X50:X87">((Z50*4)+(AA50*4)+(AB50*4)+(AC50*2)+(AD50*1))/15</f>
        <v>6.557333333333333</v>
      </c>
      <c r="Y50" s="45">
        <f t="shared" si="12"/>
        <v>2</v>
      </c>
      <c r="Z50" s="53">
        <v>5.67</v>
      </c>
      <c r="AA50" s="49">
        <v>6.17</v>
      </c>
      <c r="AB50" s="55">
        <v>6.5</v>
      </c>
      <c r="AC50" s="47">
        <v>10</v>
      </c>
      <c r="AD50" s="47">
        <v>5</v>
      </c>
      <c r="AE50" s="40">
        <f aca="true" t="shared" si="23" ref="AE50:AE87">((AG50*2)+(AH50*2)+(AI50*2))/6</f>
        <v>5.833333333333333</v>
      </c>
      <c r="AF50" s="41">
        <f t="shared" si="14"/>
        <v>0</v>
      </c>
      <c r="AG50" s="47">
        <v>3.33</v>
      </c>
      <c r="AH50" s="47">
        <v>6.67</v>
      </c>
      <c r="AI50" s="47">
        <v>7.5</v>
      </c>
      <c r="AJ50" s="40">
        <f aca="true" t="shared" si="24" ref="AJ50:AJ87">((AL50*2)+(AM50*2)+(AN50*2)+(AO50*3))/9</f>
        <v>7</v>
      </c>
      <c r="AK50" s="45">
        <f t="shared" si="16"/>
        <v>2</v>
      </c>
      <c r="AL50" s="47">
        <v>9</v>
      </c>
      <c r="AM50" s="47">
        <v>15</v>
      </c>
      <c r="AN50" s="47">
        <v>7.5</v>
      </c>
      <c r="AO50" s="47">
        <v>0</v>
      </c>
      <c r="AP50" s="43">
        <f aca="true" t="shared" si="25" ref="AP50:AP87">IF(AQ50&gt;=10,30,SUM(Y50+AF50+AK50))</f>
        <v>4</v>
      </c>
      <c r="AQ50" s="44">
        <f aca="true" t="shared" si="26" ref="AQ50:AQ87">ROUNDUP(((X50*15)+(AE50*6)+(AJ50*9))/30,2)</f>
        <v>6.55</v>
      </c>
      <c r="AR50" s="42">
        <f t="shared" si="3"/>
        <v>6</v>
      </c>
      <c r="AS50" s="65">
        <f t="shared" si="4"/>
        <v>5.7299999999999995</v>
      </c>
      <c r="AT50" s="42" t="str">
        <f aca="true" t="shared" si="27" ref="AT50:AT87">IF(AS50=0,"Abandon",IF(AS50&gt;=10,"Admis(e)","Rattrapage"))</f>
        <v>Rattrapage</v>
      </c>
      <c r="AU50" s="34"/>
    </row>
    <row r="51" spans="1:47" s="10" customFormat="1" ht="15.75">
      <c r="A51" s="11">
        <v>42</v>
      </c>
      <c r="B51" s="11" t="s">
        <v>188</v>
      </c>
      <c r="C51" s="11" t="s">
        <v>189</v>
      </c>
      <c r="D51" s="11" t="s">
        <v>102</v>
      </c>
      <c r="E51" s="40">
        <f t="shared" si="19"/>
        <v>0</v>
      </c>
      <c r="F51" s="41">
        <f t="shared" si="6"/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0">
        <f t="shared" si="20"/>
        <v>0</v>
      </c>
      <c r="M51" s="41">
        <f t="shared" si="8"/>
        <v>0</v>
      </c>
      <c r="N51" s="47">
        <v>0</v>
      </c>
      <c r="O51" s="47">
        <v>0</v>
      </c>
      <c r="P51" s="47">
        <v>0</v>
      </c>
      <c r="Q51" s="40">
        <f t="shared" si="21"/>
        <v>0</v>
      </c>
      <c r="R51" s="41">
        <f t="shared" si="10"/>
        <v>0</v>
      </c>
      <c r="S51" s="47">
        <v>0</v>
      </c>
      <c r="T51" s="47">
        <v>0</v>
      </c>
      <c r="U51" s="47">
        <v>0</v>
      </c>
      <c r="V51" s="43">
        <f t="shared" si="0"/>
        <v>0</v>
      </c>
      <c r="W51" s="44">
        <f t="shared" si="1"/>
        <v>0</v>
      </c>
      <c r="X51" s="40">
        <f t="shared" si="22"/>
        <v>0</v>
      </c>
      <c r="Y51" s="45">
        <f t="shared" si="12"/>
        <v>0</v>
      </c>
      <c r="Z51" s="53">
        <v>0</v>
      </c>
      <c r="AA51" s="49">
        <v>0</v>
      </c>
      <c r="AB51" s="55">
        <v>0</v>
      </c>
      <c r="AC51" s="47">
        <v>0</v>
      </c>
      <c r="AD51" s="47">
        <v>0</v>
      </c>
      <c r="AE51" s="40">
        <f t="shared" si="23"/>
        <v>0</v>
      </c>
      <c r="AF51" s="41">
        <f t="shared" si="14"/>
        <v>0</v>
      </c>
      <c r="AG51" s="47">
        <v>0</v>
      </c>
      <c r="AH51" s="47">
        <v>0</v>
      </c>
      <c r="AI51" s="47">
        <v>0</v>
      </c>
      <c r="AJ51" s="40">
        <f t="shared" si="24"/>
        <v>0</v>
      </c>
      <c r="AK51" s="45">
        <f t="shared" si="16"/>
        <v>0</v>
      </c>
      <c r="AL51" s="47">
        <v>0</v>
      </c>
      <c r="AM51" s="47">
        <v>0</v>
      </c>
      <c r="AN51" s="47">
        <v>0</v>
      </c>
      <c r="AO51" s="47">
        <v>0</v>
      </c>
      <c r="AP51" s="43">
        <f t="shared" si="25"/>
        <v>0</v>
      </c>
      <c r="AQ51" s="44">
        <f t="shared" si="26"/>
        <v>0</v>
      </c>
      <c r="AR51" s="42">
        <f t="shared" si="3"/>
        <v>0</v>
      </c>
      <c r="AS51" s="65">
        <f t="shared" si="4"/>
        <v>0</v>
      </c>
      <c r="AT51" s="42" t="str">
        <f t="shared" si="27"/>
        <v>Abandon</v>
      </c>
      <c r="AU51" s="34"/>
    </row>
    <row r="52" spans="1:47" s="10" customFormat="1" ht="15.75">
      <c r="A52" s="11">
        <v>43</v>
      </c>
      <c r="B52" s="11" t="s">
        <v>190</v>
      </c>
      <c r="C52" s="11" t="s">
        <v>191</v>
      </c>
      <c r="D52" s="11" t="s">
        <v>49</v>
      </c>
      <c r="E52" s="40">
        <f t="shared" si="19"/>
        <v>7.65764705882353</v>
      </c>
      <c r="F52" s="41">
        <f t="shared" si="6"/>
        <v>4</v>
      </c>
      <c r="G52" s="47">
        <v>8.67</v>
      </c>
      <c r="H52" s="47">
        <v>10</v>
      </c>
      <c r="I52" s="47">
        <v>6.5</v>
      </c>
      <c r="J52" s="47">
        <v>4.5</v>
      </c>
      <c r="K52" s="47">
        <v>8</v>
      </c>
      <c r="L52" s="40">
        <f t="shared" si="20"/>
        <v>10.307142857142859</v>
      </c>
      <c r="M52" s="41">
        <f t="shared" si="8"/>
        <v>7</v>
      </c>
      <c r="N52" s="47">
        <v>10.83</v>
      </c>
      <c r="O52" s="47">
        <v>8.33</v>
      </c>
      <c r="P52" s="47">
        <v>11.5</v>
      </c>
      <c r="Q52" s="40">
        <f t="shared" si="21"/>
        <v>10.166666666666666</v>
      </c>
      <c r="R52" s="41">
        <f t="shared" si="10"/>
        <v>6</v>
      </c>
      <c r="S52" s="47">
        <v>11</v>
      </c>
      <c r="T52" s="47">
        <v>11</v>
      </c>
      <c r="U52" s="47">
        <v>8.5</v>
      </c>
      <c r="V52" s="43">
        <f t="shared" si="0"/>
        <v>17</v>
      </c>
      <c r="W52" s="44">
        <f t="shared" si="1"/>
        <v>8.78</v>
      </c>
      <c r="X52" s="40">
        <f t="shared" si="22"/>
        <v>9.021333333333333</v>
      </c>
      <c r="Y52" s="45">
        <f t="shared" si="12"/>
        <v>7</v>
      </c>
      <c r="Z52" s="53">
        <v>10</v>
      </c>
      <c r="AA52" s="49">
        <v>9.33</v>
      </c>
      <c r="AB52" s="55">
        <v>6.5</v>
      </c>
      <c r="AC52" s="47">
        <v>10.5</v>
      </c>
      <c r="AD52" s="47">
        <v>11</v>
      </c>
      <c r="AE52" s="40">
        <f t="shared" si="23"/>
        <v>9.833333333333334</v>
      </c>
      <c r="AF52" s="41">
        <f t="shared" si="14"/>
        <v>4</v>
      </c>
      <c r="AG52" s="47">
        <v>13</v>
      </c>
      <c r="AH52" s="47">
        <v>10</v>
      </c>
      <c r="AI52" s="47">
        <v>6.5</v>
      </c>
      <c r="AJ52" s="40">
        <f t="shared" si="24"/>
        <v>11.444444444444445</v>
      </c>
      <c r="AK52" s="45">
        <f t="shared" si="16"/>
        <v>9</v>
      </c>
      <c r="AL52" s="47">
        <v>8</v>
      </c>
      <c r="AM52" s="47">
        <v>11</v>
      </c>
      <c r="AN52" s="47">
        <v>10</v>
      </c>
      <c r="AO52" s="47">
        <v>15</v>
      </c>
      <c r="AP52" s="43">
        <f t="shared" si="25"/>
        <v>20</v>
      </c>
      <c r="AQ52" s="44">
        <f t="shared" si="26"/>
        <v>9.92</v>
      </c>
      <c r="AR52" s="42">
        <f t="shared" si="3"/>
        <v>37</v>
      </c>
      <c r="AS52" s="65">
        <f t="shared" si="4"/>
        <v>9.35</v>
      </c>
      <c r="AT52" s="42" t="str">
        <f t="shared" si="27"/>
        <v>Rattrapage</v>
      </c>
      <c r="AU52" s="34"/>
    </row>
    <row r="53" spans="1:47" s="10" customFormat="1" ht="15.75">
      <c r="A53" s="11">
        <v>44</v>
      </c>
      <c r="B53" s="11" t="s">
        <v>192</v>
      </c>
      <c r="C53" s="11" t="s">
        <v>193</v>
      </c>
      <c r="D53" s="11" t="s">
        <v>194</v>
      </c>
      <c r="E53" s="40">
        <f t="shared" si="19"/>
        <v>7.5588235294117645</v>
      </c>
      <c r="F53" s="41">
        <f>IF(E53&gt;=10,17,SUM(IF(G53&gt;=10,4,0),IF(H53&gt;=10,4,0),IF(I53&gt;=10,4,0),IF(J53&gt;=10,3,0),IF(K53&gt;=10,2,0)))</f>
        <v>0</v>
      </c>
      <c r="G53" s="47">
        <v>8</v>
      </c>
      <c r="H53" s="47">
        <v>9</v>
      </c>
      <c r="I53" s="47">
        <v>6</v>
      </c>
      <c r="J53" s="47">
        <v>7.5</v>
      </c>
      <c r="K53" s="47">
        <v>7</v>
      </c>
      <c r="L53" s="40">
        <f t="shared" si="20"/>
        <v>9.592857142857143</v>
      </c>
      <c r="M53" s="41">
        <f aca="true" t="shared" si="28" ref="M53:M80">IF(L53&gt;=10,7,SUM(IF(N53&gt;=10,3,0),IF(O53&gt;=10,2,0),IF(P53&gt;=10,2,0)))</f>
        <v>3</v>
      </c>
      <c r="N53" s="47">
        <v>11.83</v>
      </c>
      <c r="O53" s="47">
        <v>6.33</v>
      </c>
      <c r="P53" s="47">
        <v>9.5</v>
      </c>
      <c r="Q53" s="40">
        <f t="shared" si="21"/>
        <v>11</v>
      </c>
      <c r="R53" s="41">
        <f aca="true" t="shared" si="29" ref="R53:R80">IF(Q53&gt;=10,6,SUM(IF(S53&gt;=10,2,0),IF(T53&gt;=10,2,0),IF(U53&gt;=10,2,0)))</f>
        <v>6</v>
      </c>
      <c r="S53" s="47">
        <v>11</v>
      </c>
      <c r="T53" s="47">
        <v>13.5</v>
      </c>
      <c r="U53" s="47">
        <v>8.5</v>
      </c>
      <c r="V53" s="43">
        <f t="shared" si="0"/>
        <v>9</v>
      </c>
      <c r="W53" s="44">
        <f t="shared" si="1"/>
        <v>8.73</v>
      </c>
      <c r="X53" s="40">
        <f t="shared" si="22"/>
        <v>8.187999999999999</v>
      </c>
      <c r="Y53" s="45">
        <f aca="true" t="shared" si="30" ref="Y53:Y87">IF(X53&gt;=10,15,SUM(IF(Z53&gt;=10,4,0),IF(AA53&gt;=10,4,0),IF(AB53&gt;=10,4,0),IF(AC53&gt;=10,2,0),IF(AD53&gt;=10,1,0)))</f>
        <v>5</v>
      </c>
      <c r="Z53" s="53">
        <v>8.33</v>
      </c>
      <c r="AA53" s="49">
        <v>10</v>
      </c>
      <c r="AB53" s="55">
        <v>5</v>
      </c>
      <c r="AC53" s="47">
        <v>7</v>
      </c>
      <c r="AD53" s="47">
        <v>15.5</v>
      </c>
      <c r="AE53" s="40">
        <f t="shared" si="23"/>
        <v>8.223333333333334</v>
      </c>
      <c r="AF53" s="41">
        <f>IF(AE53&gt;=10,6,SUM(IF(AG53&gt;=10,2,0),IF(AH53&gt;=10,2,0),IF(AI53&gt;=10,2,0)))</f>
        <v>2</v>
      </c>
      <c r="AG53" s="47">
        <v>10.67</v>
      </c>
      <c r="AH53" s="47">
        <v>8</v>
      </c>
      <c r="AI53" s="47">
        <v>6</v>
      </c>
      <c r="AJ53" s="40">
        <f t="shared" si="24"/>
        <v>11.61111111111111</v>
      </c>
      <c r="AK53" s="45">
        <f aca="true" t="shared" si="31" ref="AK53:AK80">IF(AJ53&gt;=10,9,SUM(IF(AL53&gt;=10,2,0),IF(AM53&gt;=10,2,0),IF(AN53&gt;=10,2,0),IF(AO53&gt;=10,3,0)))</f>
        <v>9</v>
      </c>
      <c r="AL53" s="47">
        <v>10.5</v>
      </c>
      <c r="AM53" s="47">
        <v>15</v>
      </c>
      <c r="AN53" s="47">
        <v>5</v>
      </c>
      <c r="AO53" s="47">
        <v>14.5</v>
      </c>
      <c r="AP53" s="43">
        <f t="shared" si="25"/>
        <v>16</v>
      </c>
      <c r="AQ53" s="44">
        <f t="shared" si="26"/>
        <v>9.23</v>
      </c>
      <c r="AR53" s="42">
        <f t="shared" si="3"/>
        <v>25</v>
      </c>
      <c r="AS53" s="65">
        <f t="shared" si="4"/>
        <v>8.98</v>
      </c>
      <c r="AT53" s="42" t="str">
        <f t="shared" si="27"/>
        <v>Rattrapage</v>
      </c>
      <c r="AU53" s="34"/>
    </row>
    <row r="54" spans="1:47" s="10" customFormat="1" ht="15.75">
      <c r="A54" s="11">
        <v>45</v>
      </c>
      <c r="B54" s="11" t="s">
        <v>195</v>
      </c>
      <c r="C54" s="11" t="s">
        <v>78</v>
      </c>
      <c r="D54" s="11" t="s">
        <v>92</v>
      </c>
      <c r="E54" s="40">
        <f t="shared" si="19"/>
        <v>9</v>
      </c>
      <c r="F54" s="41">
        <f aca="true" t="shared" si="32" ref="F54:F80">IF(E54&gt;=10,17,SUM(IF(G54&gt;=10,4,0),IF(H54&gt;=10,4,0),IF(I54&gt;=10,4,0),IF(J54&gt;=10,3,0),IF(K54&gt;=10,2,0)))</f>
        <v>9</v>
      </c>
      <c r="G54" s="47">
        <v>12</v>
      </c>
      <c r="H54" s="47">
        <v>5</v>
      </c>
      <c r="I54" s="47">
        <v>8.5</v>
      </c>
      <c r="J54" s="47">
        <v>10</v>
      </c>
      <c r="K54" s="47">
        <v>10.5</v>
      </c>
      <c r="L54" s="40">
        <f t="shared" si="20"/>
        <v>12.475714285714286</v>
      </c>
      <c r="M54" s="41">
        <f t="shared" si="28"/>
        <v>7</v>
      </c>
      <c r="N54" s="47">
        <v>14.33</v>
      </c>
      <c r="O54" s="47">
        <v>8.67</v>
      </c>
      <c r="P54" s="47">
        <v>13.5</v>
      </c>
      <c r="Q54" s="40">
        <f t="shared" si="21"/>
        <v>10.333333333333334</v>
      </c>
      <c r="R54" s="41">
        <f t="shared" si="29"/>
        <v>6</v>
      </c>
      <c r="S54" s="47">
        <v>10</v>
      </c>
      <c r="T54" s="47">
        <v>10</v>
      </c>
      <c r="U54" s="47">
        <v>11</v>
      </c>
      <c r="V54" s="43">
        <f t="shared" si="0"/>
        <v>30</v>
      </c>
      <c r="W54" s="44">
        <f t="shared" si="1"/>
        <v>10.08</v>
      </c>
      <c r="X54" s="40">
        <f t="shared" si="22"/>
        <v>11.575999999999999</v>
      </c>
      <c r="Y54" s="45">
        <f t="shared" si="30"/>
        <v>15</v>
      </c>
      <c r="Z54" s="53">
        <v>13.33</v>
      </c>
      <c r="AA54" s="49">
        <v>10.33</v>
      </c>
      <c r="AB54" s="55">
        <v>11.5</v>
      </c>
      <c r="AC54" s="47">
        <v>9.5</v>
      </c>
      <c r="AD54" s="47">
        <v>14</v>
      </c>
      <c r="AE54" s="40">
        <f t="shared" si="23"/>
        <v>11</v>
      </c>
      <c r="AF54" s="41">
        <f aca="true" t="shared" si="33" ref="AF54:AF80">IF(AE54&gt;=10,6,SUM(IF(AG54&gt;=10,2,0),IF(AH54&gt;=10,2,0),IF(AI54&gt;=10,2,0)))</f>
        <v>6</v>
      </c>
      <c r="AG54" s="47">
        <v>11.67</v>
      </c>
      <c r="AH54" s="47">
        <v>11.33</v>
      </c>
      <c r="AI54" s="47">
        <v>10</v>
      </c>
      <c r="AJ54" s="40">
        <f t="shared" si="24"/>
        <v>11.444444444444445</v>
      </c>
      <c r="AK54" s="45">
        <f t="shared" si="31"/>
        <v>9</v>
      </c>
      <c r="AL54" s="47">
        <v>7.5</v>
      </c>
      <c r="AM54" s="47">
        <v>12</v>
      </c>
      <c r="AN54" s="47">
        <v>11</v>
      </c>
      <c r="AO54" s="47">
        <v>14</v>
      </c>
      <c r="AP54" s="43">
        <f t="shared" si="25"/>
        <v>30</v>
      </c>
      <c r="AQ54" s="44">
        <f t="shared" si="26"/>
        <v>11.43</v>
      </c>
      <c r="AR54" s="42">
        <f t="shared" si="3"/>
        <v>60</v>
      </c>
      <c r="AS54" s="65">
        <f t="shared" si="4"/>
        <v>10.75</v>
      </c>
      <c r="AT54" s="42" t="str">
        <f t="shared" si="27"/>
        <v>Admis(e)</v>
      </c>
      <c r="AU54" s="34"/>
    </row>
    <row r="55" spans="1:47" s="10" customFormat="1" ht="15.75">
      <c r="A55" s="11">
        <v>46</v>
      </c>
      <c r="B55" s="11" t="s">
        <v>196</v>
      </c>
      <c r="C55" s="11" t="s">
        <v>197</v>
      </c>
      <c r="D55" s="11" t="s">
        <v>102</v>
      </c>
      <c r="E55" s="40">
        <f t="shared" si="19"/>
        <v>7.580000000000001</v>
      </c>
      <c r="F55" s="41">
        <f t="shared" si="32"/>
        <v>4</v>
      </c>
      <c r="G55" s="47">
        <v>10.67</v>
      </c>
      <c r="H55" s="47">
        <v>6.67</v>
      </c>
      <c r="I55" s="47">
        <v>7.5</v>
      </c>
      <c r="J55" s="47">
        <v>6.5</v>
      </c>
      <c r="K55" s="47">
        <v>5</v>
      </c>
      <c r="L55" s="40">
        <f t="shared" si="20"/>
        <v>9.332857142857142</v>
      </c>
      <c r="M55" s="41">
        <f t="shared" si="28"/>
        <v>5</v>
      </c>
      <c r="N55" s="47">
        <v>10.33</v>
      </c>
      <c r="O55" s="47">
        <v>4.67</v>
      </c>
      <c r="P55" s="47">
        <v>12.5</v>
      </c>
      <c r="Q55" s="40">
        <f t="shared" si="21"/>
        <v>8.5</v>
      </c>
      <c r="R55" s="41">
        <f t="shared" si="29"/>
        <v>4</v>
      </c>
      <c r="S55" s="47">
        <v>10</v>
      </c>
      <c r="T55" s="47">
        <v>3</v>
      </c>
      <c r="U55" s="47">
        <v>12.5</v>
      </c>
      <c r="V55" s="43">
        <f t="shared" si="0"/>
        <v>13</v>
      </c>
      <c r="W55" s="44">
        <f t="shared" si="1"/>
        <v>8.18</v>
      </c>
      <c r="X55" s="40">
        <f t="shared" si="22"/>
        <v>8.145333333333333</v>
      </c>
      <c r="Y55" s="45">
        <f t="shared" si="30"/>
        <v>5</v>
      </c>
      <c r="Z55" s="53">
        <v>10</v>
      </c>
      <c r="AA55" s="49">
        <v>7.67</v>
      </c>
      <c r="AB55" s="55">
        <v>6</v>
      </c>
      <c r="AC55" s="47">
        <v>8.5</v>
      </c>
      <c r="AD55" s="47">
        <v>10.5</v>
      </c>
      <c r="AE55" s="40">
        <f t="shared" si="23"/>
        <v>10.056666666666667</v>
      </c>
      <c r="AF55" s="41">
        <f t="shared" si="33"/>
        <v>6</v>
      </c>
      <c r="AG55" s="47">
        <v>10.67</v>
      </c>
      <c r="AH55" s="47">
        <v>10</v>
      </c>
      <c r="AI55" s="47">
        <v>9.5</v>
      </c>
      <c r="AJ55" s="40">
        <f t="shared" si="24"/>
        <v>11.333333333333334</v>
      </c>
      <c r="AK55" s="45">
        <f t="shared" si="31"/>
        <v>9</v>
      </c>
      <c r="AL55" s="47">
        <v>9</v>
      </c>
      <c r="AM55" s="47">
        <v>10</v>
      </c>
      <c r="AN55" s="47">
        <v>9.5</v>
      </c>
      <c r="AO55" s="47">
        <v>15</v>
      </c>
      <c r="AP55" s="43">
        <f t="shared" si="25"/>
        <v>20</v>
      </c>
      <c r="AQ55" s="44">
        <f t="shared" si="26"/>
        <v>9.49</v>
      </c>
      <c r="AR55" s="42">
        <f t="shared" si="3"/>
        <v>33</v>
      </c>
      <c r="AS55" s="65">
        <f t="shared" si="4"/>
        <v>8.83</v>
      </c>
      <c r="AT55" s="42" t="str">
        <f t="shared" si="27"/>
        <v>Rattrapage</v>
      </c>
      <c r="AU55" s="34"/>
    </row>
    <row r="56" spans="1:47" s="10" customFormat="1" ht="15.75">
      <c r="A56" s="37"/>
      <c r="B56" s="37"/>
      <c r="C56" s="37"/>
      <c r="D56" s="37"/>
      <c r="E56" s="57"/>
      <c r="F56" s="58"/>
      <c r="G56" s="59"/>
      <c r="H56" s="59"/>
      <c r="I56" s="59"/>
      <c r="J56" s="59"/>
      <c r="K56" s="59"/>
      <c r="L56" s="57"/>
      <c r="M56" s="58"/>
      <c r="N56" s="59"/>
      <c r="O56" s="59"/>
      <c r="P56" s="59"/>
      <c r="Q56" s="57"/>
      <c r="R56" s="58"/>
      <c r="S56" s="59"/>
      <c r="T56" s="59"/>
      <c r="U56" s="59"/>
      <c r="V56" s="60"/>
      <c r="W56" s="61"/>
      <c r="X56" s="57"/>
      <c r="Y56" s="62"/>
      <c r="Z56" s="59"/>
      <c r="AA56" s="63"/>
      <c r="AB56" s="59"/>
      <c r="AC56" s="59"/>
      <c r="AD56" s="59"/>
      <c r="AE56" s="57"/>
      <c r="AF56" s="58"/>
      <c r="AG56" s="59"/>
      <c r="AH56" s="59"/>
      <c r="AI56" s="59"/>
      <c r="AJ56" s="57"/>
      <c r="AK56" s="62"/>
      <c r="AL56" s="59"/>
      <c r="AM56" s="59"/>
      <c r="AN56" s="59"/>
      <c r="AO56" s="59"/>
      <c r="AP56" s="60"/>
      <c r="AQ56" s="61"/>
      <c r="AR56" s="61"/>
      <c r="AS56" s="64"/>
      <c r="AT56" s="64"/>
      <c r="AU56" s="34"/>
    </row>
    <row r="57" spans="1:47" s="10" customFormat="1" ht="15.75">
      <c r="A57" s="37"/>
      <c r="B57" s="37"/>
      <c r="C57" s="37"/>
      <c r="D57" s="37"/>
      <c r="E57" s="57"/>
      <c r="F57" s="58"/>
      <c r="G57" s="59"/>
      <c r="H57" s="59"/>
      <c r="I57" s="59"/>
      <c r="J57" s="59"/>
      <c r="K57" s="59"/>
      <c r="L57" s="57"/>
      <c r="M57" s="58"/>
      <c r="N57" s="59"/>
      <c r="O57" s="59"/>
      <c r="P57" s="59"/>
      <c r="Q57" s="57"/>
      <c r="R57" s="58"/>
      <c r="S57" s="59"/>
      <c r="T57" s="59"/>
      <c r="U57" s="59"/>
      <c r="V57" s="60"/>
      <c r="W57" s="61"/>
      <c r="X57" s="57"/>
      <c r="Y57" s="62"/>
      <c r="Z57" s="59"/>
      <c r="AA57" s="63"/>
      <c r="AB57" s="59"/>
      <c r="AC57" s="59"/>
      <c r="AD57" s="59"/>
      <c r="AE57" s="57"/>
      <c r="AF57" s="58"/>
      <c r="AG57" s="59"/>
      <c r="AH57" s="59"/>
      <c r="AI57" s="59"/>
      <c r="AJ57" s="57"/>
      <c r="AK57" s="62"/>
      <c r="AL57" s="59"/>
      <c r="AM57" s="59"/>
      <c r="AN57" s="59"/>
      <c r="AO57" s="59"/>
      <c r="AP57" s="60"/>
      <c r="AQ57" s="61"/>
      <c r="AR57" s="61"/>
      <c r="AS57" s="64"/>
      <c r="AT57" s="64"/>
      <c r="AU57" s="34"/>
    </row>
    <row r="58" spans="1:47" s="10" customFormat="1" ht="12.75">
      <c r="A58" s="2" t="s">
        <v>35</v>
      </c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4"/>
      <c r="T58" s="2"/>
      <c r="U58" s="4"/>
      <c r="V58" s="4"/>
      <c r="W58" s="8"/>
      <c r="X58" s="4"/>
      <c r="Y58" s="4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8"/>
      <c r="AR58" s="8"/>
      <c r="AS58" s="2"/>
      <c r="AT58" s="2"/>
      <c r="AU58" s="34"/>
    </row>
    <row r="59" spans="1:47" s="10" customFormat="1" ht="12.75">
      <c r="A59" s="2" t="s">
        <v>83</v>
      </c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5" t="s">
        <v>243</v>
      </c>
      <c r="AJ59" s="2"/>
      <c r="AK59" s="5"/>
      <c r="AL59" s="2"/>
      <c r="AM59" s="4"/>
      <c r="AN59" s="8"/>
      <c r="AO59" s="15"/>
      <c r="AP59" s="15"/>
      <c r="AQ59" s="2"/>
      <c r="AR59" s="2"/>
      <c r="AS59" s="2"/>
      <c r="AT59" s="2"/>
      <c r="AU59" s="34"/>
    </row>
    <row r="60" spans="1:47" s="10" customFormat="1" ht="12.75">
      <c r="A60" s="48" t="s">
        <v>244</v>
      </c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4"/>
      <c r="T60" s="2"/>
      <c r="U60" s="4"/>
      <c r="V60" s="4"/>
      <c r="W60" s="8"/>
      <c r="X60" s="4"/>
      <c r="Y60" s="4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8"/>
      <c r="AR60" s="8"/>
      <c r="AS60" s="2"/>
      <c r="AT60" s="2"/>
      <c r="AU60" s="34"/>
    </row>
    <row r="61" spans="1:47" s="10" customFormat="1" ht="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6" t="s">
        <v>40</v>
      </c>
      <c r="O61" s="2"/>
      <c r="P61" s="2"/>
      <c r="Q61" s="2"/>
      <c r="R61" s="2"/>
      <c r="S61" s="2"/>
      <c r="T61" s="2"/>
      <c r="U61" s="4"/>
      <c r="V61" s="4"/>
      <c r="W61" s="2"/>
      <c r="X61" s="4"/>
      <c r="Y61" s="4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8"/>
      <c r="AR61" s="8"/>
      <c r="AS61" s="2"/>
      <c r="AT61" s="2"/>
      <c r="AU61" s="34"/>
    </row>
    <row r="62" spans="1:47" s="10" customFormat="1" ht="18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6" t="s">
        <v>245</v>
      </c>
      <c r="M62" s="6"/>
      <c r="N62" s="2"/>
      <c r="O62" s="2"/>
      <c r="P62" s="5"/>
      <c r="Q62" s="5"/>
      <c r="R62" s="5"/>
      <c r="S62" s="5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7" t="s">
        <v>36</v>
      </c>
      <c r="AJ62" s="2"/>
      <c r="AK62" s="7"/>
      <c r="AL62" s="2"/>
      <c r="AM62" s="8"/>
      <c r="AN62" s="8"/>
      <c r="AO62" s="15"/>
      <c r="AP62" s="15"/>
      <c r="AQ62" s="2"/>
      <c r="AR62" s="2"/>
      <c r="AS62" s="2"/>
      <c r="AT62" s="2"/>
      <c r="AU62" s="34"/>
    </row>
    <row r="63" spans="1:47" s="10" customFormat="1" ht="12.75">
      <c r="A63" s="5" t="s">
        <v>37</v>
      </c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4"/>
      <c r="T63" s="2"/>
      <c r="U63" s="4"/>
      <c r="V63" s="4"/>
      <c r="W63" s="8"/>
      <c r="X63" s="4"/>
      <c r="Y63" s="4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8"/>
      <c r="AR63" s="8"/>
      <c r="AS63" s="2"/>
      <c r="AT63" s="2"/>
      <c r="AU63" s="34"/>
    </row>
    <row r="64" spans="1:47" s="10" customFormat="1" ht="18">
      <c r="A64" s="5"/>
      <c r="B64" s="3"/>
      <c r="C64" s="2"/>
      <c r="D64" s="2"/>
      <c r="E64" s="9"/>
      <c r="F64" s="9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4"/>
      <c r="T64" s="2"/>
      <c r="U64" s="4"/>
      <c r="V64" s="4"/>
      <c r="W64" s="8"/>
      <c r="X64" s="4"/>
      <c r="Y64" s="4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8"/>
      <c r="AR64" s="8"/>
      <c r="AS64" s="2"/>
      <c r="AT64" s="2"/>
      <c r="AU64" s="34"/>
    </row>
    <row r="65" spans="1:47" s="10" customFormat="1" ht="12.75">
      <c r="A65" s="16"/>
      <c r="B65" s="50" t="s">
        <v>82</v>
      </c>
      <c r="C65" s="51"/>
      <c r="D65" s="52"/>
      <c r="E65" s="17">
        <v>17</v>
      </c>
      <c r="F65" s="30"/>
      <c r="G65" s="18">
        <v>4</v>
      </c>
      <c r="H65" s="18">
        <v>4</v>
      </c>
      <c r="I65" s="18">
        <v>4</v>
      </c>
      <c r="J65" s="18">
        <v>3</v>
      </c>
      <c r="K65" s="18">
        <v>2</v>
      </c>
      <c r="L65" s="17">
        <v>7</v>
      </c>
      <c r="M65" s="30"/>
      <c r="N65" s="18">
        <v>3</v>
      </c>
      <c r="O65" s="18">
        <v>2</v>
      </c>
      <c r="P65" s="18">
        <v>2</v>
      </c>
      <c r="Q65" s="17">
        <v>6</v>
      </c>
      <c r="R65" s="30"/>
      <c r="S65" s="18">
        <v>2</v>
      </c>
      <c r="T65" s="18">
        <v>2</v>
      </c>
      <c r="U65" s="18">
        <v>2</v>
      </c>
      <c r="V65" s="32"/>
      <c r="W65" s="33"/>
      <c r="X65" s="19">
        <v>15</v>
      </c>
      <c r="Y65" s="29"/>
      <c r="Z65" s="20">
        <v>4</v>
      </c>
      <c r="AA65" s="20">
        <v>4</v>
      </c>
      <c r="AB65" s="20">
        <v>4</v>
      </c>
      <c r="AC65" s="20">
        <v>2</v>
      </c>
      <c r="AD65" s="20">
        <v>1</v>
      </c>
      <c r="AE65" s="21">
        <v>6</v>
      </c>
      <c r="AF65" s="28"/>
      <c r="AG65" s="20">
        <v>2</v>
      </c>
      <c r="AH65" s="20">
        <v>2</v>
      </c>
      <c r="AI65" s="20">
        <v>2</v>
      </c>
      <c r="AJ65" s="21">
        <v>9</v>
      </c>
      <c r="AK65" s="28"/>
      <c r="AL65" s="20">
        <v>2</v>
      </c>
      <c r="AM65" s="20">
        <v>2</v>
      </c>
      <c r="AN65" s="20">
        <v>2</v>
      </c>
      <c r="AO65" s="20">
        <v>3</v>
      </c>
      <c r="AP65" s="26"/>
      <c r="AQ65" s="22"/>
      <c r="AR65" s="22"/>
      <c r="AU65" s="34"/>
    </row>
    <row r="66" spans="1:47" s="10" customFormat="1" ht="88.5">
      <c r="A66" s="23" t="s">
        <v>34</v>
      </c>
      <c r="B66" s="23" t="s">
        <v>33</v>
      </c>
      <c r="C66" s="23" t="s">
        <v>0</v>
      </c>
      <c r="D66" s="23" t="s">
        <v>1</v>
      </c>
      <c r="E66" s="24" t="s">
        <v>2</v>
      </c>
      <c r="F66" s="27" t="s">
        <v>51</v>
      </c>
      <c r="G66" s="23" t="s">
        <v>3</v>
      </c>
      <c r="H66" s="23" t="s">
        <v>4</v>
      </c>
      <c r="I66" s="23" t="s">
        <v>5</v>
      </c>
      <c r="J66" s="23" t="s">
        <v>6</v>
      </c>
      <c r="K66" s="23" t="s">
        <v>7</v>
      </c>
      <c r="L66" s="24" t="s">
        <v>8</v>
      </c>
      <c r="M66" s="27" t="s">
        <v>52</v>
      </c>
      <c r="N66" s="23" t="s">
        <v>9</v>
      </c>
      <c r="O66" s="23" t="s">
        <v>10</v>
      </c>
      <c r="P66" s="23" t="s">
        <v>11</v>
      </c>
      <c r="Q66" s="24" t="s">
        <v>12</v>
      </c>
      <c r="R66" s="27" t="s">
        <v>53</v>
      </c>
      <c r="S66" s="23" t="s">
        <v>13</v>
      </c>
      <c r="T66" s="23" t="s">
        <v>14</v>
      </c>
      <c r="U66" s="23" t="s">
        <v>15</v>
      </c>
      <c r="V66" s="31" t="s">
        <v>55</v>
      </c>
      <c r="W66" s="25" t="s">
        <v>39</v>
      </c>
      <c r="X66" s="24" t="s">
        <v>16</v>
      </c>
      <c r="Y66" s="27" t="s">
        <v>54</v>
      </c>
      <c r="Z66" s="23" t="s">
        <v>17</v>
      </c>
      <c r="AA66" s="23" t="s">
        <v>18</v>
      </c>
      <c r="AB66" s="23" t="s">
        <v>19</v>
      </c>
      <c r="AC66" s="23" t="s">
        <v>20</v>
      </c>
      <c r="AD66" s="23" t="s">
        <v>21</v>
      </c>
      <c r="AE66" s="24" t="s">
        <v>22</v>
      </c>
      <c r="AF66" s="27" t="s">
        <v>56</v>
      </c>
      <c r="AG66" s="23" t="s">
        <v>23</v>
      </c>
      <c r="AH66" s="23" t="s">
        <v>24</v>
      </c>
      <c r="AI66" s="23" t="s">
        <v>25</v>
      </c>
      <c r="AJ66" s="24" t="s">
        <v>26</v>
      </c>
      <c r="AK66" s="27" t="s">
        <v>57</v>
      </c>
      <c r="AL66" s="23" t="s">
        <v>27</v>
      </c>
      <c r="AM66" s="23" t="s">
        <v>28</v>
      </c>
      <c r="AN66" s="23" t="s">
        <v>29</v>
      </c>
      <c r="AO66" s="23" t="s">
        <v>30</v>
      </c>
      <c r="AP66" s="31" t="s">
        <v>58</v>
      </c>
      <c r="AQ66" s="25" t="s">
        <v>38</v>
      </c>
      <c r="AR66" s="23" t="s">
        <v>60</v>
      </c>
      <c r="AS66" s="23" t="s">
        <v>59</v>
      </c>
      <c r="AT66" s="23" t="s">
        <v>31</v>
      </c>
      <c r="AU66" s="34"/>
    </row>
    <row r="67" spans="1:47" s="10" customFormat="1" ht="15.75">
      <c r="A67" s="11">
        <v>47</v>
      </c>
      <c r="B67" s="11" t="s">
        <v>198</v>
      </c>
      <c r="C67" s="11" t="s">
        <v>199</v>
      </c>
      <c r="D67" s="11" t="s">
        <v>101</v>
      </c>
      <c r="E67" s="40">
        <f t="shared" si="19"/>
        <v>5.401176470588235</v>
      </c>
      <c r="F67" s="41">
        <f t="shared" si="32"/>
        <v>0</v>
      </c>
      <c r="G67" s="47">
        <v>7</v>
      </c>
      <c r="H67" s="47">
        <v>8.33</v>
      </c>
      <c r="I67" s="47">
        <v>3</v>
      </c>
      <c r="J67" s="47">
        <v>2.5</v>
      </c>
      <c r="K67" s="47">
        <v>5.5</v>
      </c>
      <c r="L67" s="40">
        <f t="shared" si="20"/>
        <v>6.024285714285715</v>
      </c>
      <c r="M67" s="41">
        <f t="shared" si="28"/>
        <v>0</v>
      </c>
      <c r="N67" s="47">
        <v>6.17</v>
      </c>
      <c r="O67" s="47">
        <v>3.33</v>
      </c>
      <c r="P67" s="47">
        <v>8.5</v>
      </c>
      <c r="Q67" s="40">
        <f t="shared" si="21"/>
        <v>7.666666666666667</v>
      </c>
      <c r="R67" s="41">
        <f t="shared" si="29"/>
        <v>2</v>
      </c>
      <c r="S67" s="47">
        <v>10</v>
      </c>
      <c r="T67" s="47">
        <v>6</v>
      </c>
      <c r="U67" s="47">
        <v>7</v>
      </c>
      <c r="V67" s="43">
        <f aca="true" t="shared" si="34" ref="V67:V80">IF(W67&gt;=10,30,SUM(F67+M67+R67))</f>
        <v>2</v>
      </c>
      <c r="W67" s="44">
        <f aca="true" t="shared" si="35" ref="W67:W80">ROUNDUP(((E67*17)+(L67*7)+(Q67*6))/30,2)</f>
        <v>6</v>
      </c>
      <c r="X67" s="40">
        <f t="shared" si="22"/>
        <v>7.1546666666666665</v>
      </c>
      <c r="Y67" s="45">
        <f t="shared" si="30"/>
        <v>4</v>
      </c>
      <c r="Z67" s="53">
        <v>10</v>
      </c>
      <c r="AA67" s="49">
        <v>8.33</v>
      </c>
      <c r="AB67" s="55">
        <v>3.5</v>
      </c>
      <c r="AC67" s="47">
        <v>6</v>
      </c>
      <c r="AD67" s="47">
        <v>8</v>
      </c>
      <c r="AE67" s="40">
        <f t="shared" si="23"/>
        <v>9.666666666666666</v>
      </c>
      <c r="AF67" s="41">
        <f t="shared" si="33"/>
        <v>2</v>
      </c>
      <c r="AG67" s="47">
        <v>11.33</v>
      </c>
      <c r="AH67" s="47">
        <v>9.67</v>
      </c>
      <c r="AI67" s="47">
        <v>8</v>
      </c>
      <c r="AJ67" s="40">
        <f t="shared" si="24"/>
        <v>12.444444444444445</v>
      </c>
      <c r="AK67" s="45">
        <f t="shared" si="31"/>
        <v>9</v>
      </c>
      <c r="AL67" s="47">
        <v>10.5</v>
      </c>
      <c r="AM67" s="47">
        <v>13</v>
      </c>
      <c r="AN67" s="47">
        <v>10</v>
      </c>
      <c r="AO67" s="47">
        <v>15</v>
      </c>
      <c r="AP67" s="43">
        <f t="shared" si="25"/>
        <v>15</v>
      </c>
      <c r="AQ67" s="44">
        <f t="shared" si="26"/>
        <v>9.25</v>
      </c>
      <c r="AR67" s="42">
        <f aca="true" t="shared" si="36" ref="AR67:AR87">IF(AS67&gt;=10,60,SUM(V67+AP67))</f>
        <v>17</v>
      </c>
      <c r="AS67" s="65">
        <f aca="true" t="shared" si="37" ref="AS67:AS80">ROUNDUP(((E67*17)+(L67*7)+(Q67*6)+(X67*15)+(AE67*6)+(AJ67*9))/60,2)</f>
        <v>7.63</v>
      </c>
      <c r="AT67" s="42" t="str">
        <f t="shared" si="27"/>
        <v>Rattrapage</v>
      </c>
      <c r="AU67" s="34"/>
    </row>
    <row r="68" spans="1:47" s="10" customFormat="1" ht="15.75">
      <c r="A68" s="11">
        <v>48</v>
      </c>
      <c r="B68" s="11" t="s">
        <v>200</v>
      </c>
      <c r="C68" s="11" t="s">
        <v>201</v>
      </c>
      <c r="D68" s="11" t="s">
        <v>202</v>
      </c>
      <c r="E68" s="40">
        <f t="shared" si="19"/>
        <v>8.882352941176471</v>
      </c>
      <c r="F68" s="41">
        <f t="shared" si="32"/>
        <v>4</v>
      </c>
      <c r="G68" s="47">
        <v>11.33</v>
      </c>
      <c r="H68" s="47">
        <v>7.67</v>
      </c>
      <c r="I68" s="47">
        <v>8</v>
      </c>
      <c r="J68" s="47">
        <v>9</v>
      </c>
      <c r="K68" s="47">
        <v>8</v>
      </c>
      <c r="L68" s="40">
        <f t="shared" si="20"/>
        <v>10.094285714285714</v>
      </c>
      <c r="M68" s="41">
        <f t="shared" si="28"/>
        <v>7</v>
      </c>
      <c r="N68" s="47">
        <v>11</v>
      </c>
      <c r="O68" s="47">
        <v>10.33</v>
      </c>
      <c r="P68" s="47">
        <v>8.5</v>
      </c>
      <c r="Q68" s="40">
        <f t="shared" si="21"/>
        <v>7.833333333333333</v>
      </c>
      <c r="R68" s="41">
        <f t="shared" si="29"/>
        <v>2</v>
      </c>
      <c r="S68" s="47">
        <v>10</v>
      </c>
      <c r="T68" s="47">
        <v>6</v>
      </c>
      <c r="U68" s="47">
        <v>7.5</v>
      </c>
      <c r="V68" s="43">
        <f t="shared" si="34"/>
        <v>13</v>
      </c>
      <c r="W68" s="44">
        <f t="shared" si="35"/>
        <v>8.959999999999999</v>
      </c>
      <c r="X68" s="40">
        <f t="shared" si="22"/>
        <v>10.345333333333334</v>
      </c>
      <c r="Y68" s="45">
        <f t="shared" si="30"/>
        <v>15</v>
      </c>
      <c r="Z68" s="53">
        <v>12</v>
      </c>
      <c r="AA68" s="49">
        <v>6.67</v>
      </c>
      <c r="AB68" s="55">
        <v>13</v>
      </c>
      <c r="AC68" s="47">
        <v>8.5</v>
      </c>
      <c r="AD68" s="47">
        <v>11.5</v>
      </c>
      <c r="AE68" s="40">
        <f t="shared" si="23"/>
        <v>9.666666666666666</v>
      </c>
      <c r="AF68" s="41">
        <f t="shared" si="33"/>
        <v>4</v>
      </c>
      <c r="AG68" s="47">
        <v>11.33</v>
      </c>
      <c r="AH68" s="47">
        <v>11.67</v>
      </c>
      <c r="AI68" s="47">
        <v>6</v>
      </c>
      <c r="AJ68" s="40">
        <f t="shared" si="24"/>
        <v>11</v>
      </c>
      <c r="AK68" s="45">
        <f t="shared" si="31"/>
        <v>9</v>
      </c>
      <c r="AL68" s="47">
        <v>10.5</v>
      </c>
      <c r="AM68" s="47">
        <v>11</v>
      </c>
      <c r="AN68" s="47">
        <v>5.5</v>
      </c>
      <c r="AO68" s="47">
        <v>15</v>
      </c>
      <c r="AP68" s="43">
        <f t="shared" si="25"/>
        <v>30</v>
      </c>
      <c r="AQ68" s="44">
        <f t="shared" si="26"/>
        <v>10.41</v>
      </c>
      <c r="AR68" s="42">
        <f t="shared" si="36"/>
        <v>43</v>
      </c>
      <c r="AS68" s="65">
        <f t="shared" si="37"/>
        <v>9.69</v>
      </c>
      <c r="AT68" s="42" t="str">
        <f t="shared" si="27"/>
        <v>Rattrapage</v>
      </c>
      <c r="AU68" s="34"/>
    </row>
    <row r="69" spans="1:47" s="10" customFormat="1" ht="15.75">
      <c r="A69" s="11">
        <v>49</v>
      </c>
      <c r="B69" s="11" t="s">
        <v>203</v>
      </c>
      <c r="C69" s="11" t="s">
        <v>96</v>
      </c>
      <c r="D69" s="11" t="s">
        <v>204</v>
      </c>
      <c r="E69" s="40">
        <f t="shared" si="19"/>
        <v>6.92</v>
      </c>
      <c r="F69" s="41">
        <f t="shared" si="32"/>
        <v>3</v>
      </c>
      <c r="G69" s="47">
        <v>7.33</v>
      </c>
      <c r="H69" s="47">
        <v>7.33</v>
      </c>
      <c r="I69" s="47">
        <v>4.5</v>
      </c>
      <c r="J69" s="47">
        <v>10</v>
      </c>
      <c r="K69" s="47">
        <v>5.5</v>
      </c>
      <c r="L69" s="40">
        <f t="shared" si="20"/>
        <v>10.521428571428572</v>
      </c>
      <c r="M69" s="41">
        <f t="shared" si="28"/>
        <v>7</v>
      </c>
      <c r="N69" s="47">
        <v>14.33</v>
      </c>
      <c r="O69" s="47">
        <v>7.33</v>
      </c>
      <c r="P69" s="47">
        <v>8</v>
      </c>
      <c r="Q69" s="40">
        <f t="shared" si="21"/>
        <v>10.666666666666666</v>
      </c>
      <c r="R69" s="41">
        <f t="shared" si="29"/>
        <v>6</v>
      </c>
      <c r="S69" s="47">
        <v>10.5</v>
      </c>
      <c r="T69" s="47">
        <v>10</v>
      </c>
      <c r="U69" s="47">
        <v>11.5</v>
      </c>
      <c r="V69" s="43">
        <f t="shared" si="34"/>
        <v>16</v>
      </c>
      <c r="W69" s="44">
        <f t="shared" si="35"/>
        <v>8.51</v>
      </c>
      <c r="X69" s="40">
        <f t="shared" si="22"/>
        <v>9.012</v>
      </c>
      <c r="Y69" s="45">
        <f t="shared" si="30"/>
        <v>5</v>
      </c>
      <c r="Z69" s="53">
        <v>13.67</v>
      </c>
      <c r="AA69" s="49">
        <v>8</v>
      </c>
      <c r="AB69" s="55">
        <v>5.5</v>
      </c>
      <c r="AC69" s="47">
        <v>7.5</v>
      </c>
      <c r="AD69" s="47">
        <v>11.5</v>
      </c>
      <c r="AE69" s="40">
        <f t="shared" si="23"/>
        <v>10.666666666666666</v>
      </c>
      <c r="AF69" s="41">
        <f t="shared" si="33"/>
        <v>6</v>
      </c>
      <c r="AG69" s="47">
        <v>13.67</v>
      </c>
      <c r="AH69" s="47">
        <v>9.33</v>
      </c>
      <c r="AI69" s="47">
        <v>9</v>
      </c>
      <c r="AJ69" s="40">
        <f t="shared" si="24"/>
        <v>5.777777777777778</v>
      </c>
      <c r="AK69" s="45">
        <f t="shared" si="31"/>
        <v>2</v>
      </c>
      <c r="AL69" s="47">
        <v>8</v>
      </c>
      <c r="AM69" s="47">
        <v>5</v>
      </c>
      <c r="AN69" s="47">
        <v>13</v>
      </c>
      <c r="AO69" s="47">
        <v>0</v>
      </c>
      <c r="AP69" s="43">
        <f t="shared" si="25"/>
        <v>13</v>
      </c>
      <c r="AQ69" s="44">
        <f t="shared" si="26"/>
        <v>8.379999999999999</v>
      </c>
      <c r="AR69" s="42">
        <f t="shared" si="36"/>
        <v>29</v>
      </c>
      <c r="AS69" s="65">
        <f t="shared" si="37"/>
        <v>8.45</v>
      </c>
      <c r="AT69" s="42" t="str">
        <f t="shared" si="27"/>
        <v>Rattrapage</v>
      </c>
      <c r="AU69" s="34"/>
    </row>
    <row r="70" spans="1:47" s="10" customFormat="1" ht="15.75">
      <c r="A70" s="11">
        <v>50</v>
      </c>
      <c r="B70" s="11" t="s">
        <v>205</v>
      </c>
      <c r="C70" s="11" t="s">
        <v>206</v>
      </c>
      <c r="D70" s="11" t="s">
        <v>207</v>
      </c>
      <c r="E70" s="40">
        <f t="shared" si="19"/>
        <v>9.010588235294119</v>
      </c>
      <c r="F70" s="41">
        <f t="shared" si="32"/>
        <v>7</v>
      </c>
      <c r="G70" s="47">
        <v>8</v>
      </c>
      <c r="H70" s="47">
        <v>10.17</v>
      </c>
      <c r="I70" s="47">
        <v>7.5</v>
      </c>
      <c r="J70" s="47">
        <v>11.5</v>
      </c>
      <c r="K70" s="47">
        <v>8</v>
      </c>
      <c r="L70" s="40">
        <f t="shared" si="20"/>
        <v>9.549999999999999</v>
      </c>
      <c r="M70" s="41">
        <f t="shared" si="28"/>
        <v>3</v>
      </c>
      <c r="N70" s="47">
        <v>10.17</v>
      </c>
      <c r="O70" s="47">
        <v>8.67</v>
      </c>
      <c r="P70" s="47">
        <v>9.5</v>
      </c>
      <c r="Q70" s="40">
        <f t="shared" si="21"/>
        <v>9.333333333333334</v>
      </c>
      <c r="R70" s="41">
        <f t="shared" si="29"/>
        <v>2</v>
      </c>
      <c r="S70" s="47">
        <v>12.5</v>
      </c>
      <c r="T70" s="47">
        <v>8</v>
      </c>
      <c r="U70" s="47">
        <v>7.5</v>
      </c>
      <c r="V70" s="43">
        <f t="shared" si="34"/>
        <v>12</v>
      </c>
      <c r="W70" s="44">
        <f t="shared" si="35"/>
        <v>9.209999999999999</v>
      </c>
      <c r="X70" s="40">
        <f t="shared" si="22"/>
        <v>8.966666666666667</v>
      </c>
      <c r="Y70" s="45">
        <f t="shared" si="30"/>
        <v>2</v>
      </c>
      <c r="Z70" s="53">
        <v>9</v>
      </c>
      <c r="AA70" s="49">
        <v>9</v>
      </c>
      <c r="AB70" s="55">
        <v>7</v>
      </c>
      <c r="AC70" s="47">
        <v>14</v>
      </c>
      <c r="AD70" s="47">
        <v>6.5</v>
      </c>
      <c r="AE70" s="40">
        <f t="shared" si="23"/>
        <v>11.5</v>
      </c>
      <c r="AF70" s="41">
        <f t="shared" si="33"/>
        <v>6</v>
      </c>
      <c r="AG70" s="47">
        <v>13.5</v>
      </c>
      <c r="AH70" s="47">
        <v>10</v>
      </c>
      <c r="AI70" s="47">
        <v>11</v>
      </c>
      <c r="AJ70" s="40">
        <f t="shared" si="24"/>
        <v>12.333333333333334</v>
      </c>
      <c r="AK70" s="45">
        <f t="shared" si="31"/>
        <v>9</v>
      </c>
      <c r="AL70" s="47">
        <v>8</v>
      </c>
      <c r="AM70" s="47">
        <v>11</v>
      </c>
      <c r="AN70" s="47">
        <v>14</v>
      </c>
      <c r="AO70" s="47">
        <v>15</v>
      </c>
      <c r="AP70" s="43">
        <f t="shared" si="25"/>
        <v>30</v>
      </c>
      <c r="AQ70" s="44">
        <f t="shared" si="26"/>
        <v>10.49</v>
      </c>
      <c r="AR70" s="42">
        <f t="shared" si="36"/>
        <v>42</v>
      </c>
      <c r="AS70" s="65">
        <f t="shared" si="37"/>
        <v>9.85</v>
      </c>
      <c r="AT70" s="42" t="str">
        <f t="shared" si="27"/>
        <v>Rattrapage</v>
      </c>
      <c r="AU70" s="34"/>
    </row>
    <row r="71" spans="1:47" s="10" customFormat="1" ht="15.75">
      <c r="A71" s="11">
        <v>51</v>
      </c>
      <c r="B71" s="11" t="s">
        <v>208</v>
      </c>
      <c r="C71" s="11" t="s">
        <v>209</v>
      </c>
      <c r="D71" s="11" t="s">
        <v>32</v>
      </c>
      <c r="E71" s="40">
        <f t="shared" si="19"/>
        <v>0</v>
      </c>
      <c r="F71" s="41">
        <f t="shared" si="32"/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0">
        <f t="shared" si="20"/>
        <v>1.0714285714285714</v>
      </c>
      <c r="M71" s="41">
        <f t="shared" si="28"/>
        <v>0</v>
      </c>
      <c r="N71" s="47">
        <v>2.5</v>
      </c>
      <c r="O71" s="47">
        <v>0</v>
      </c>
      <c r="P71" s="47">
        <v>0</v>
      </c>
      <c r="Q71" s="40">
        <f t="shared" si="21"/>
        <v>0</v>
      </c>
      <c r="R71" s="41">
        <f t="shared" si="29"/>
        <v>0</v>
      </c>
      <c r="S71" s="47">
        <v>0</v>
      </c>
      <c r="T71" s="47">
        <v>0</v>
      </c>
      <c r="U71" s="47">
        <v>0</v>
      </c>
      <c r="V71" s="43">
        <f t="shared" si="34"/>
        <v>0</v>
      </c>
      <c r="W71" s="44">
        <f t="shared" si="35"/>
        <v>0.25</v>
      </c>
      <c r="X71" s="40">
        <f t="shared" si="22"/>
        <v>2.533333333333333</v>
      </c>
      <c r="Y71" s="45">
        <f t="shared" si="30"/>
        <v>0</v>
      </c>
      <c r="Z71" s="53">
        <v>0</v>
      </c>
      <c r="AA71" s="49">
        <v>9.5</v>
      </c>
      <c r="AB71" s="55">
        <v>0</v>
      </c>
      <c r="AC71" s="47">
        <v>0</v>
      </c>
      <c r="AD71" s="47">
        <v>0</v>
      </c>
      <c r="AE71" s="40">
        <f t="shared" si="23"/>
        <v>0</v>
      </c>
      <c r="AF71" s="41">
        <f t="shared" si="33"/>
        <v>0</v>
      </c>
      <c r="AG71" s="47">
        <v>0</v>
      </c>
      <c r="AH71" s="47">
        <v>0</v>
      </c>
      <c r="AI71" s="47">
        <v>0</v>
      </c>
      <c r="AJ71" s="40">
        <f t="shared" si="24"/>
        <v>0</v>
      </c>
      <c r="AK71" s="45">
        <f t="shared" si="31"/>
        <v>0</v>
      </c>
      <c r="AL71" s="47">
        <v>0</v>
      </c>
      <c r="AM71" s="47">
        <v>0</v>
      </c>
      <c r="AN71" s="47">
        <v>0</v>
      </c>
      <c r="AO71" s="47">
        <v>0</v>
      </c>
      <c r="AP71" s="43">
        <f t="shared" si="25"/>
        <v>0</v>
      </c>
      <c r="AQ71" s="44">
        <f t="shared" si="26"/>
        <v>1.27</v>
      </c>
      <c r="AR71" s="42">
        <f t="shared" si="36"/>
        <v>0</v>
      </c>
      <c r="AS71" s="65">
        <f t="shared" si="37"/>
        <v>0.76</v>
      </c>
      <c r="AT71" s="42" t="s">
        <v>247</v>
      </c>
      <c r="AU71" s="34"/>
    </row>
    <row r="72" spans="1:47" s="10" customFormat="1" ht="15.75">
      <c r="A72" s="11">
        <v>52</v>
      </c>
      <c r="B72" s="11" t="s">
        <v>210</v>
      </c>
      <c r="C72" s="11" t="s">
        <v>211</v>
      </c>
      <c r="D72" s="11" t="s">
        <v>32</v>
      </c>
      <c r="E72" s="40">
        <f t="shared" si="19"/>
        <v>13.272941176470587</v>
      </c>
      <c r="F72" s="41">
        <f t="shared" si="32"/>
        <v>17</v>
      </c>
      <c r="G72" s="47">
        <v>14.33</v>
      </c>
      <c r="H72" s="47">
        <v>11.33</v>
      </c>
      <c r="I72" s="47">
        <v>12</v>
      </c>
      <c r="J72" s="47">
        <v>17</v>
      </c>
      <c r="K72" s="47">
        <v>12</v>
      </c>
      <c r="L72" s="40">
        <f t="shared" si="20"/>
        <v>11.165714285714285</v>
      </c>
      <c r="M72" s="41">
        <f t="shared" si="28"/>
        <v>7</v>
      </c>
      <c r="N72" s="47">
        <v>9.5</v>
      </c>
      <c r="O72" s="47">
        <v>11.33</v>
      </c>
      <c r="P72" s="47">
        <v>13.5</v>
      </c>
      <c r="Q72" s="40">
        <f t="shared" si="21"/>
        <v>12</v>
      </c>
      <c r="R72" s="41">
        <f t="shared" si="29"/>
        <v>6</v>
      </c>
      <c r="S72" s="47">
        <v>10.5</v>
      </c>
      <c r="T72" s="47">
        <v>14</v>
      </c>
      <c r="U72" s="47">
        <v>11.5</v>
      </c>
      <c r="V72" s="43">
        <f t="shared" si="34"/>
        <v>30</v>
      </c>
      <c r="W72" s="44">
        <f t="shared" si="35"/>
        <v>12.53</v>
      </c>
      <c r="X72" s="40">
        <f t="shared" si="22"/>
        <v>12.021333333333333</v>
      </c>
      <c r="Y72" s="45">
        <f t="shared" si="30"/>
        <v>15</v>
      </c>
      <c r="Z72" s="53">
        <v>12</v>
      </c>
      <c r="AA72" s="49">
        <v>11.33</v>
      </c>
      <c r="AB72" s="55">
        <v>12.5</v>
      </c>
      <c r="AC72" s="47">
        <v>10.5</v>
      </c>
      <c r="AD72" s="47">
        <v>16</v>
      </c>
      <c r="AE72" s="40">
        <f t="shared" si="23"/>
        <v>11.11</v>
      </c>
      <c r="AF72" s="41">
        <f t="shared" si="33"/>
        <v>6</v>
      </c>
      <c r="AG72" s="47">
        <v>13.33</v>
      </c>
      <c r="AH72" s="47">
        <v>10</v>
      </c>
      <c r="AI72" s="47">
        <v>10</v>
      </c>
      <c r="AJ72" s="40">
        <f t="shared" si="24"/>
        <v>13.333333333333334</v>
      </c>
      <c r="AK72" s="45">
        <f t="shared" si="31"/>
        <v>9</v>
      </c>
      <c r="AL72" s="47">
        <v>9</v>
      </c>
      <c r="AM72" s="47">
        <v>15.5</v>
      </c>
      <c r="AN72" s="47">
        <v>13</v>
      </c>
      <c r="AO72" s="47">
        <v>15</v>
      </c>
      <c r="AP72" s="43">
        <f t="shared" si="25"/>
        <v>30</v>
      </c>
      <c r="AQ72" s="44">
        <f t="shared" si="26"/>
        <v>12.24</v>
      </c>
      <c r="AR72" s="42">
        <f t="shared" si="36"/>
        <v>60</v>
      </c>
      <c r="AS72" s="65">
        <f t="shared" si="37"/>
        <v>12.379999999999999</v>
      </c>
      <c r="AT72" s="42" t="str">
        <f t="shared" si="27"/>
        <v>Admis(e)</v>
      </c>
      <c r="AU72" s="34"/>
    </row>
    <row r="73" spans="1:47" s="10" customFormat="1" ht="15.75">
      <c r="A73" s="11">
        <v>53</v>
      </c>
      <c r="B73" s="11" t="s">
        <v>212</v>
      </c>
      <c r="C73" s="11" t="s">
        <v>99</v>
      </c>
      <c r="D73" s="11" t="s">
        <v>48</v>
      </c>
      <c r="E73" s="40">
        <f t="shared" si="19"/>
        <v>7.361176470588235</v>
      </c>
      <c r="F73" s="41">
        <f t="shared" si="32"/>
        <v>0</v>
      </c>
      <c r="G73" s="47">
        <v>8.33</v>
      </c>
      <c r="H73" s="47">
        <v>7.33</v>
      </c>
      <c r="I73" s="47">
        <v>6.5</v>
      </c>
      <c r="J73" s="47">
        <v>7.5</v>
      </c>
      <c r="K73" s="47">
        <v>7</v>
      </c>
      <c r="L73" s="40">
        <f t="shared" si="20"/>
        <v>8.307142857142859</v>
      </c>
      <c r="M73" s="41">
        <f t="shared" si="28"/>
        <v>2</v>
      </c>
      <c r="N73" s="47">
        <v>7.83</v>
      </c>
      <c r="O73" s="47">
        <v>6.33</v>
      </c>
      <c r="P73" s="47">
        <v>11</v>
      </c>
      <c r="Q73" s="40">
        <f t="shared" si="21"/>
        <v>7.5</v>
      </c>
      <c r="R73" s="41">
        <f t="shared" si="29"/>
        <v>0</v>
      </c>
      <c r="S73" s="47">
        <v>9.5</v>
      </c>
      <c r="T73" s="47">
        <v>7.5</v>
      </c>
      <c r="U73" s="47">
        <v>5.5</v>
      </c>
      <c r="V73" s="43">
        <f t="shared" si="34"/>
        <v>2</v>
      </c>
      <c r="W73" s="44">
        <f t="shared" si="35"/>
        <v>7.609999999999999</v>
      </c>
      <c r="X73" s="40">
        <f t="shared" si="22"/>
        <v>8.033333333333333</v>
      </c>
      <c r="Y73" s="45">
        <f t="shared" si="30"/>
        <v>1</v>
      </c>
      <c r="Z73" s="53">
        <v>9</v>
      </c>
      <c r="AA73" s="49">
        <v>8</v>
      </c>
      <c r="AB73" s="55">
        <v>5.5</v>
      </c>
      <c r="AC73" s="47">
        <v>9</v>
      </c>
      <c r="AD73" s="47">
        <v>12.5</v>
      </c>
      <c r="AE73" s="40">
        <f t="shared" si="23"/>
        <v>9.5</v>
      </c>
      <c r="AF73" s="41">
        <f t="shared" si="33"/>
        <v>4</v>
      </c>
      <c r="AG73" s="47">
        <v>11</v>
      </c>
      <c r="AH73" s="47">
        <v>10</v>
      </c>
      <c r="AI73" s="47">
        <v>7.5</v>
      </c>
      <c r="AJ73" s="40">
        <f t="shared" si="24"/>
        <v>5</v>
      </c>
      <c r="AK73" s="45">
        <f t="shared" si="31"/>
        <v>0</v>
      </c>
      <c r="AL73" s="47">
        <v>8.5</v>
      </c>
      <c r="AM73" s="47">
        <v>5</v>
      </c>
      <c r="AN73" s="47">
        <v>9</v>
      </c>
      <c r="AO73" s="47">
        <v>0</v>
      </c>
      <c r="AP73" s="43">
        <f t="shared" si="25"/>
        <v>5</v>
      </c>
      <c r="AQ73" s="44">
        <f t="shared" si="26"/>
        <v>7.42</v>
      </c>
      <c r="AR73" s="42">
        <f t="shared" si="36"/>
        <v>7</v>
      </c>
      <c r="AS73" s="65">
        <f t="shared" si="37"/>
        <v>7.52</v>
      </c>
      <c r="AT73" s="42" t="str">
        <f t="shared" si="27"/>
        <v>Rattrapage</v>
      </c>
      <c r="AU73" s="34"/>
    </row>
    <row r="74" spans="1:47" s="10" customFormat="1" ht="15.75">
      <c r="A74" s="11">
        <v>54</v>
      </c>
      <c r="B74" s="11" t="s">
        <v>213</v>
      </c>
      <c r="C74" s="11" t="s">
        <v>214</v>
      </c>
      <c r="D74" s="11" t="s">
        <v>70</v>
      </c>
      <c r="E74" s="40">
        <f t="shared" si="19"/>
        <v>9.411764705882353</v>
      </c>
      <c r="F74" s="41">
        <f t="shared" si="32"/>
        <v>10</v>
      </c>
      <c r="G74" s="47">
        <v>12.67</v>
      </c>
      <c r="H74" s="47">
        <v>10.33</v>
      </c>
      <c r="I74" s="47">
        <v>6.5</v>
      </c>
      <c r="J74" s="47">
        <v>7</v>
      </c>
      <c r="K74" s="47">
        <v>10.5</v>
      </c>
      <c r="L74" s="40">
        <f t="shared" si="20"/>
        <v>9.284285714285716</v>
      </c>
      <c r="M74" s="41">
        <f t="shared" si="28"/>
        <v>3</v>
      </c>
      <c r="N74" s="47">
        <v>12.33</v>
      </c>
      <c r="O74" s="47">
        <v>5</v>
      </c>
      <c r="P74" s="47">
        <v>9</v>
      </c>
      <c r="Q74" s="40">
        <f t="shared" si="21"/>
        <v>10.666666666666666</v>
      </c>
      <c r="R74" s="41">
        <f t="shared" si="29"/>
        <v>6</v>
      </c>
      <c r="S74" s="47">
        <v>12.5</v>
      </c>
      <c r="T74" s="47">
        <v>8</v>
      </c>
      <c r="U74" s="47">
        <v>11.5</v>
      </c>
      <c r="V74" s="43">
        <f t="shared" si="34"/>
        <v>19</v>
      </c>
      <c r="W74" s="44">
        <f t="shared" si="35"/>
        <v>9.64</v>
      </c>
      <c r="X74" s="40">
        <f t="shared" si="22"/>
        <v>9.966666666666667</v>
      </c>
      <c r="Y74" s="45">
        <f t="shared" si="30"/>
        <v>9</v>
      </c>
      <c r="Z74" s="53">
        <v>12</v>
      </c>
      <c r="AA74" s="49">
        <v>10</v>
      </c>
      <c r="AB74" s="55">
        <v>8</v>
      </c>
      <c r="AC74" s="47">
        <v>8.5</v>
      </c>
      <c r="AD74" s="47">
        <v>12.5</v>
      </c>
      <c r="AE74" s="40">
        <f t="shared" si="23"/>
        <v>11.056666666666667</v>
      </c>
      <c r="AF74" s="41">
        <f t="shared" si="33"/>
        <v>6</v>
      </c>
      <c r="AG74" s="47">
        <v>14</v>
      </c>
      <c r="AH74" s="47">
        <v>8.67</v>
      </c>
      <c r="AI74" s="47">
        <v>10.5</v>
      </c>
      <c r="AJ74" s="40">
        <f t="shared" si="24"/>
        <v>10.722222222222221</v>
      </c>
      <c r="AK74" s="45">
        <f t="shared" si="31"/>
        <v>9</v>
      </c>
      <c r="AL74" s="47">
        <v>7</v>
      </c>
      <c r="AM74" s="47">
        <v>12</v>
      </c>
      <c r="AN74" s="47">
        <v>9</v>
      </c>
      <c r="AO74" s="47">
        <v>13.5</v>
      </c>
      <c r="AP74" s="43">
        <f t="shared" si="25"/>
        <v>30</v>
      </c>
      <c r="AQ74" s="44">
        <f t="shared" si="26"/>
        <v>10.42</v>
      </c>
      <c r="AR74" s="42">
        <f t="shared" si="36"/>
        <v>60</v>
      </c>
      <c r="AS74" s="65">
        <f t="shared" si="37"/>
        <v>10.03</v>
      </c>
      <c r="AT74" s="42" t="str">
        <f t="shared" si="27"/>
        <v>Admis(e)</v>
      </c>
      <c r="AU74" s="34"/>
    </row>
    <row r="75" spans="1:47" s="10" customFormat="1" ht="15.75">
      <c r="A75" s="11">
        <v>55</v>
      </c>
      <c r="B75" s="11" t="s">
        <v>215</v>
      </c>
      <c r="C75" s="11" t="s">
        <v>216</v>
      </c>
      <c r="D75" s="11" t="s">
        <v>217</v>
      </c>
      <c r="E75" s="40">
        <f t="shared" si="19"/>
        <v>9.785882352941178</v>
      </c>
      <c r="F75" s="41">
        <f t="shared" si="32"/>
        <v>4</v>
      </c>
      <c r="G75" s="47">
        <v>12.67</v>
      </c>
      <c r="H75" s="47">
        <v>8.67</v>
      </c>
      <c r="I75" s="47">
        <v>9.5</v>
      </c>
      <c r="J75" s="47">
        <v>9</v>
      </c>
      <c r="K75" s="47">
        <v>8</v>
      </c>
      <c r="L75" s="40">
        <f t="shared" si="20"/>
        <v>10.287142857142856</v>
      </c>
      <c r="M75" s="41">
        <f t="shared" si="28"/>
        <v>7</v>
      </c>
      <c r="N75" s="47">
        <v>13.67</v>
      </c>
      <c r="O75" s="47">
        <v>7</v>
      </c>
      <c r="P75" s="47">
        <v>8.5</v>
      </c>
      <c r="Q75" s="40">
        <f t="shared" si="21"/>
        <v>11.333333333333334</v>
      </c>
      <c r="R75" s="41">
        <f t="shared" si="29"/>
        <v>6</v>
      </c>
      <c r="S75" s="47">
        <v>13</v>
      </c>
      <c r="T75" s="47">
        <v>14</v>
      </c>
      <c r="U75" s="47">
        <v>7</v>
      </c>
      <c r="V75" s="43">
        <f t="shared" si="34"/>
        <v>30</v>
      </c>
      <c r="W75" s="44">
        <f t="shared" si="35"/>
        <v>10.22</v>
      </c>
      <c r="X75" s="40">
        <f t="shared" si="22"/>
        <v>10.533333333333333</v>
      </c>
      <c r="Y75" s="45">
        <f t="shared" si="30"/>
        <v>15</v>
      </c>
      <c r="Z75" s="53">
        <v>14</v>
      </c>
      <c r="AA75" s="49">
        <v>11</v>
      </c>
      <c r="AB75" s="55">
        <v>7</v>
      </c>
      <c r="AC75" s="47">
        <v>10</v>
      </c>
      <c r="AD75" s="47">
        <v>10</v>
      </c>
      <c r="AE75" s="40">
        <f t="shared" si="23"/>
        <v>10.443333333333333</v>
      </c>
      <c r="AF75" s="41">
        <f t="shared" si="33"/>
        <v>6</v>
      </c>
      <c r="AG75" s="47">
        <v>13.33</v>
      </c>
      <c r="AH75" s="47">
        <v>8</v>
      </c>
      <c r="AI75" s="47">
        <v>10</v>
      </c>
      <c r="AJ75" s="40">
        <f t="shared" si="24"/>
        <v>11.277777777777779</v>
      </c>
      <c r="AK75" s="45">
        <f t="shared" si="31"/>
        <v>9</v>
      </c>
      <c r="AL75" s="47">
        <v>7</v>
      </c>
      <c r="AM75" s="47">
        <v>14</v>
      </c>
      <c r="AN75" s="47">
        <v>9.5</v>
      </c>
      <c r="AO75" s="47">
        <v>13.5</v>
      </c>
      <c r="AP75" s="43">
        <f t="shared" si="25"/>
        <v>30</v>
      </c>
      <c r="AQ75" s="44">
        <f t="shared" si="26"/>
        <v>10.74</v>
      </c>
      <c r="AR75" s="42">
        <f t="shared" si="36"/>
        <v>60</v>
      </c>
      <c r="AS75" s="65">
        <f t="shared" si="37"/>
        <v>10.48</v>
      </c>
      <c r="AT75" s="42" t="str">
        <f t="shared" si="27"/>
        <v>Admis(e)</v>
      </c>
      <c r="AU75" s="34"/>
    </row>
    <row r="76" spans="1:47" s="10" customFormat="1" ht="15.75">
      <c r="A76" s="11">
        <v>56</v>
      </c>
      <c r="B76" s="11" t="s">
        <v>80</v>
      </c>
      <c r="C76" s="11" t="s">
        <v>81</v>
      </c>
      <c r="D76" s="11" t="s">
        <v>46</v>
      </c>
      <c r="E76" s="40">
        <f t="shared" si="19"/>
        <v>5.852941176470588</v>
      </c>
      <c r="F76" s="41">
        <f t="shared" si="32"/>
        <v>7</v>
      </c>
      <c r="G76" s="47">
        <v>3.33</v>
      </c>
      <c r="H76" s="47">
        <v>3.67</v>
      </c>
      <c r="I76" s="47">
        <v>10</v>
      </c>
      <c r="J76" s="47">
        <v>10.5</v>
      </c>
      <c r="K76" s="47">
        <v>0</v>
      </c>
      <c r="L76" s="40">
        <f t="shared" si="20"/>
        <v>2</v>
      </c>
      <c r="M76" s="41">
        <f t="shared" si="28"/>
        <v>0</v>
      </c>
      <c r="N76" s="47">
        <v>0</v>
      </c>
      <c r="O76" s="47">
        <v>7</v>
      </c>
      <c r="P76" s="47">
        <v>0</v>
      </c>
      <c r="Q76" s="40">
        <f t="shared" si="21"/>
        <v>12.5</v>
      </c>
      <c r="R76" s="41">
        <f t="shared" si="29"/>
        <v>6</v>
      </c>
      <c r="S76" s="47">
        <v>11</v>
      </c>
      <c r="T76" s="47">
        <v>12.5</v>
      </c>
      <c r="U76" s="47">
        <v>14</v>
      </c>
      <c r="V76" s="43">
        <f t="shared" si="34"/>
        <v>13</v>
      </c>
      <c r="W76" s="44">
        <f t="shared" si="35"/>
        <v>6.29</v>
      </c>
      <c r="X76" s="40">
        <f t="shared" si="22"/>
        <v>10.366666666666667</v>
      </c>
      <c r="Y76" s="45">
        <f t="shared" si="30"/>
        <v>15</v>
      </c>
      <c r="Z76" s="54">
        <v>7</v>
      </c>
      <c r="AA76" s="49">
        <v>11</v>
      </c>
      <c r="AB76" s="56">
        <v>12</v>
      </c>
      <c r="AC76" s="49">
        <v>12</v>
      </c>
      <c r="AD76" s="49">
        <v>11.5</v>
      </c>
      <c r="AE76" s="40">
        <f t="shared" si="23"/>
        <v>5.223333333333334</v>
      </c>
      <c r="AF76" s="41">
        <f t="shared" si="33"/>
        <v>0</v>
      </c>
      <c r="AG76" s="49">
        <v>2</v>
      </c>
      <c r="AH76" s="49">
        <v>8.67</v>
      </c>
      <c r="AI76" s="49">
        <v>5</v>
      </c>
      <c r="AJ76" s="40">
        <f t="shared" si="24"/>
        <v>12.555555555555555</v>
      </c>
      <c r="AK76" s="45">
        <f t="shared" si="31"/>
        <v>9</v>
      </c>
      <c r="AL76" s="47">
        <v>11</v>
      </c>
      <c r="AM76" s="47">
        <v>16</v>
      </c>
      <c r="AN76" s="47">
        <v>10</v>
      </c>
      <c r="AO76" s="47">
        <v>13</v>
      </c>
      <c r="AP76" s="43">
        <f t="shared" si="25"/>
        <v>30</v>
      </c>
      <c r="AQ76" s="44">
        <f t="shared" si="26"/>
        <v>10</v>
      </c>
      <c r="AR76" s="42">
        <f t="shared" si="36"/>
        <v>43</v>
      </c>
      <c r="AS76" s="65">
        <f t="shared" si="37"/>
        <v>8.14</v>
      </c>
      <c r="AT76" s="42" t="str">
        <f t="shared" si="27"/>
        <v>Rattrapage</v>
      </c>
      <c r="AU76" s="34"/>
    </row>
    <row r="77" spans="1:47" s="10" customFormat="1" ht="15.75">
      <c r="A77" s="11">
        <v>57</v>
      </c>
      <c r="B77" s="11" t="s">
        <v>218</v>
      </c>
      <c r="C77" s="11" t="s">
        <v>219</v>
      </c>
      <c r="D77" s="11" t="s">
        <v>90</v>
      </c>
      <c r="E77" s="40">
        <f t="shared" si="19"/>
        <v>8.392941176470588</v>
      </c>
      <c r="F77" s="41">
        <f t="shared" si="32"/>
        <v>7</v>
      </c>
      <c r="G77" s="47">
        <v>8</v>
      </c>
      <c r="H77" s="47">
        <v>10.67</v>
      </c>
      <c r="I77" s="47">
        <v>7.5</v>
      </c>
      <c r="J77" s="47">
        <v>10</v>
      </c>
      <c r="K77" s="47">
        <v>4</v>
      </c>
      <c r="L77" s="40">
        <f t="shared" si="20"/>
        <v>11.475714285714286</v>
      </c>
      <c r="M77" s="41">
        <f t="shared" si="28"/>
        <v>7</v>
      </c>
      <c r="N77" s="47">
        <v>10.33</v>
      </c>
      <c r="O77" s="47">
        <v>14.67</v>
      </c>
      <c r="P77" s="47">
        <v>10</v>
      </c>
      <c r="Q77" s="40">
        <f t="shared" si="21"/>
        <v>10.666666666666666</v>
      </c>
      <c r="R77" s="41">
        <f t="shared" si="29"/>
        <v>6</v>
      </c>
      <c r="S77" s="47">
        <v>11.5</v>
      </c>
      <c r="T77" s="47">
        <v>10</v>
      </c>
      <c r="U77" s="47">
        <v>10.5</v>
      </c>
      <c r="V77" s="43">
        <f t="shared" si="34"/>
        <v>20</v>
      </c>
      <c r="W77" s="44">
        <f t="shared" si="35"/>
        <v>9.57</v>
      </c>
      <c r="X77" s="40">
        <f t="shared" si="22"/>
        <v>9.945333333333334</v>
      </c>
      <c r="Y77" s="45">
        <f t="shared" si="30"/>
        <v>9</v>
      </c>
      <c r="Z77" s="53">
        <v>11</v>
      </c>
      <c r="AA77" s="49">
        <v>6.67</v>
      </c>
      <c r="AB77" s="55">
        <v>12</v>
      </c>
      <c r="AC77" s="47">
        <v>9.5</v>
      </c>
      <c r="AD77" s="47">
        <v>11.5</v>
      </c>
      <c r="AE77" s="40">
        <f t="shared" si="23"/>
        <v>9.666666666666666</v>
      </c>
      <c r="AF77" s="41">
        <f t="shared" si="33"/>
        <v>4</v>
      </c>
      <c r="AG77" s="47">
        <v>10.67</v>
      </c>
      <c r="AH77" s="47">
        <v>11.33</v>
      </c>
      <c r="AI77" s="47">
        <v>7</v>
      </c>
      <c r="AJ77" s="40">
        <f t="shared" si="24"/>
        <v>13.444444444444445</v>
      </c>
      <c r="AK77" s="45">
        <f t="shared" si="31"/>
        <v>9</v>
      </c>
      <c r="AL77" s="47">
        <v>8.5</v>
      </c>
      <c r="AM77" s="47">
        <v>15</v>
      </c>
      <c r="AN77" s="47">
        <v>14.5</v>
      </c>
      <c r="AO77" s="47">
        <v>15</v>
      </c>
      <c r="AP77" s="43">
        <f t="shared" si="25"/>
        <v>30</v>
      </c>
      <c r="AQ77" s="44">
        <f t="shared" si="26"/>
        <v>10.94</v>
      </c>
      <c r="AR77" s="42">
        <f t="shared" si="36"/>
        <v>60</v>
      </c>
      <c r="AS77" s="65">
        <f t="shared" si="37"/>
        <v>10.26</v>
      </c>
      <c r="AT77" s="42" t="str">
        <f t="shared" si="27"/>
        <v>Admis(e)</v>
      </c>
      <c r="AU77" s="34"/>
    </row>
    <row r="78" spans="1:47" s="10" customFormat="1" ht="15.75">
      <c r="A78" s="11">
        <v>58</v>
      </c>
      <c r="B78" s="11" t="s">
        <v>220</v>
      </c>
      <c r="C78" s="11" t="s">
        <v>221</v>
      </c>
      <c r="D78" s="11" t="s">
        <v>222</v>
      </c>
      <c r="E78" s="40">
        <f t="shared" si="19"/>
        <v>5.588235294117647</v>
      </c>
      <c r="F78" s="41">
        <f t="shared" si="32"/>
        <v>3</v>
      </c>
      <c r="G78" s="47">
        <v>8</v>
      </c>
      <c r="H78" s="47">
        <v>4</v>
      </c>
      <c r="I78" s="47">
        <v>2</v>
      </c>
      <c r="J78" s="47">
        <v>10</v>
      </c>
      <c r="K78" s="47">
        <v>4.5</v>
      </c>
      <c r="L78" s="40">
        <f t="shared" si="20"/>
        <v>9.144285714285713</v>
      </c>
      <c r="M78" s="41">
        <f t="shared" si="28"/>
        <v>2</v>
      </c>
      <c r="N78" s="47">
        <v>9.67</v>
      </c>
      <c r="O78" s="47">
        <v>6</v>
      </c>
      <c r="P78" s="47">
        <v>11.5</v>
      </c>
      <c r="Q78" s="40">
        <f t="shared" si="21"/>
        <v>7.333333333333333</v>
      </c>
      <c r="R78" s="41">
        <f t="shared" si="29"/>
        <v>2</v>
      </c>
      <c r="S78" s="47">
        <v>12.5</v>
      </c>
      <c r="T78" s="47">
        <v>3.5</v>
      </c>
      <c r="U78" s="47">
        <v>6</v>
      </c>
      <c r="V78" s="43">
        <f t="shared" si="34"/>
        <v>7</v>
      </c>
      <c r="W78" s="44">
        <f t="shared" si="35"/>
        <v>6.77</v>
      </c>
      <c r="X78" s="40">
        <f t="shared" si="22"/>
        <v>6.554666666666666</v>
      </c>
      <c r="Y78" s="45">
        <f t="shared" si="30"/>
        <v>4</v>
      </c>
      <c r="Z78" s="53">
        <v>10</v>
      </c>
      <c r="AA78" s="49">
        <v>3.33</v>
      </c>
      <c r="AB78" s="55">
        <v>5.5</v>
      </c>
      <c r="AC78" s="47">
        <v>8</v>
      </c>
      <c r="AD78" s="47">
        <v>7</v>
      </c>
      <c r="AE78" s="40">
        <f t="shared" si="23"/>
        <v>9.78</v>
      </c>
      <c r="AF78" s="41">
        <f t="shared" si="33"/>
        <v>4</v>
      </c>
      <c r="AG78" s="47">
        <v>10.67</v>
      </c>
      <c r="AH78" s="47">
        <v>8.67</v>
      </c>
      <c r="AI78" s="47">
        <v>10</v>
      </c>
      <c r="AJ78" s="40">
        <f t="shared" si="24"/>
        <v>11.333333333333334</v>
      </c>
      <c r="AK78" s="45">
        <f t="shared" si="31"/>
        <v>9</v>
      </c>
      <c r="AL78" s="47">
        <v>10.5</v>
      </c>
      <c r="AM78" s="47">
        <v>10</v>
      </c>
      <c r="AN78" s="47">
        <v>11</v>
      </c>
      <c r="AO78" s="47">
        <v>13</v>
      </c>
      <c r="AP78" s="43">
        <f t="shared" si="25"/>
        <v>17</v>
      </c>
      <c r="AQ78" s="44">
        <f t="shared" si="26"/>
        <v>8.64</v>
      </c>
      <c r="AR78" s="42">
        <f t="shared" si="36"/>
        <v>24</v>
      </c>
      <c r="AS78" s="65">
        <f t="shared" si="37"/>
        <v>7.71</v>
      </c>
      <c r="AT78" s="42" t="str">
        <f t="shared" si="27"/>
        <v>Rattrapage</v>
      </c>
      <c r="AU78" s="34"/>
    </row>
    <row r="79" spans="1:47" s="10" customFormat="1" ht="15.75">
      <c r="A79" s="11">
        <v>59</v>
      </c>
      <c r="B79" s="11" t="s">
        <v>223</v>
      </c>
      <c r="C79" s="11" t="s">
        <v>224</v>
      </c>
      <c r="D79" s="11" t="s">
        <v>32</v>
      </c>
      <c r="E79" s="40">
        <f t="shared" si="19"/>
        <v>9.687058823529412</v>
      </c>
      <c r="F79" s="41">
        <f t="shared" si="32"/>
        <v>7</v>
      </c>
      <c r="G79" s="47">
        <v>9.67</v>
      </c>
      <c r="H79" s="47">
        <v>11.5</v>
      </c>
      <c r="I79" s="47">
        <v>7.5</v>
      </c>
      <c r="J79" s="47">
        <v>12</v>
      </c>
      <c r="K79" s="47">
        <v>7</v>
      </c>
      <c r="L79" s="40">
        <f t="shared" si="20"/>
        <v>11.427142857142858</v>
      </c>
      <c r="M79" s="41">
        <f t="shared" si="28"/>
        <v>7</v>
      </c>
      <c r="N79" s="47">
        <v>13.33</v>
      </c>
      <c r="O79" s="47">
        <v>10</v>
      </c>
      <c r="P79" s="47">
        <v>10</v>
      </c>
      <c r="Q79" s="40">
        <f t="shared" si="21"/>
        <v>11.833333333333334</v>
      </c>
      <c r="R79" s="41">
        <f t="shared" si="29"/>
        <v>6</v>
      </c>
      <c r="S79" s="47">
        <v>11</v>
      </c>
      <c r="T79" s="47">
        <v>13</v>
      </c>
      <c r="U79" s="47">
        <v>11.5</v>
      </c>
      <c r="V79" s="43">
        <f t="shared" si="34"/>
        <v>30</v>
      </c>
      <c r="W79" s="44">
        <f t="shared" si="35"/>
        <v>10.53</v>
      </c>
      <c r="X79" s="40">
        <f t="shared" si="22"/>
        <v>11.776</v>
      </c>
      <c r="Y79" s="45">
        <f t="shared" si="30"/>
        <v>15</v>
      </c>
      <c r="Z79" s="47">
        <v>12.33</v>
      </c>
      <c r="AA79" s="47">
        <v>11.33</v>
      </c>
      <c r="AB79" s="47">
        <v>12.5</v>
      </c>
      <c r="AC79" s="47">
        <v>11</v>
      </c>
      <c r="AD79" s="47">
        <v>10</v>
      </c>
      <c r="AE79" s="40">
        <f t="shared" si="23"/>
        <v>10.666666666666666</v>
      </c>
      <c r="AF79" s="41">
        <f t="shared" si="33"/>
        <v>6</v>
      </c>
      <c r="AG79" s="47">
        <v>11.67</v>
      </c>
      <c r="AH79" s="47">
        <v>10.33</v>
      </c>
      <c r="AI79" s="47">
        <v>10</v>
      </c>
      <c r="AJ79" s="40">
        <f t="shared" si="24"/>
        <v>14</v>
      </c>
      <c r="AK79" s="45">
        <f t="shared" si="31"/>
        <v>9</v>
      </c>
      <c r="AL79" s="47">
        <v>10</v>
      </c>
      <c r="AM79" s="47">
        <v>17</v>
      </c>
      <c r="AN79" s="47">
        <v>13.5</v>
      </c>
      <c r="AO79" s="47">
        <v>15</v>
      </c>
      <c r="AP79" s="43">
        <f t="shared" si="25"/>
        <v>30</v>
      </c>
      <c r="AQ79" s="44">
        <f t="shared" si="26"/>
        <v>12.23</v>
      </c>
      <c r="AR79" s="42">
        <f t="shared" si="36"/>
        <v>60</v>
      </c>
      <c r="AS79" s="65">
        <f t="shared" si="37"/>
        <v>11.379999999999999</v>
      </c>
      <c r="AT79" s="42" t="str">
        <f t="shared" si="27"/>
        <v>Admis(e)</v>
      </c>
      <c r="AU79" s="34"/>
    </row>
    <row r="80" spans="1:47" s="10" customFormat="1" ht="15.75">
      <c r="A80" s="11">
        <v>60</v>
      </c>
      <c r="B80" s="11" t="s">
        <v>225</v>
      </c>
      <c r="C80" s="11" t="s">
        <v>226</v>
      </c>
      <c r="D80" s="11" t="s">
        <v>227</v>
      </c>
      <c r="E80" s="40">
        <f t="shared" si="19"/>
        <v>9.275294117647059</v>
      </c>
      <c r="F80" s="41">
        <f t="shared" si="32"/>
        <v>8</v>
      </c>
      <c r="G80" s="47">
        <v>12</v>
      </c>
      <c r="H80" s="47">
        <v>7.67</v>
      </c>
      <c r="I80" s="47">
        <v>10</v>
      </c>
      <c r="J80" s="47">
        <v>7</v>
      </c>
      <c r="K80" s="47">
        <v>9</v>
      </c>
      <c r="L80" s="40">
        <f t="shared" si="20"/>
        <v>8.764285714285714</v>
      </c>
      <c r="M80" s="41">
        <f t="shared" si="28"/>
        <v>2</v>
      </c>
      <c r="N80" s="47">
        <v>8.67</v>
      </c>
      <c r="O80" s="47">
        <v>6.67</v>
      </c>
      <c r="P80" s="47">
        <v>11</v>
      </c>
      <c r="Q80" s="40">
        <f t="shared" si="21"/>
        <v>7.5</v>
      </c>
      <c r="R80" s="41">
        <f t="shared" si="29"/>
        <v>2</v>
      </c>
      <c r="S80" s="47">
        <v>12</v>
      </c>
      <c r="T80" s="47">
        <v>5</v>
      </c>
      <c r="U80" s="47">
        <v>5.5</v>
      </c>
      <c r="V80" s="43">
        <f t="shared" si="34"/>
        <v>12</v>
      </c>
      <c r="W80" s="44">
        <f t="shared" si="35"/>
        <v>8.81</v>
      </c>
      <c r="X80" s="40">
        <f t="shared" si="22"/>
        <v>10.788</v>
      </c>
      <c r="Y80" s="45">
        <f t="shared" si="30"/>
        <v>15</v>
      </c>
      <c r="Z80" s="47">
        <v>11.33</v>
      </c>
      <c r="AA80" s="47">
        <v>9.5</v>
      </c>
      <c r="AB80" s="47">
        <v>10.5</v>
      </c>
      <c r="AC80" s="47">
        <v>12</v>
      </c>
      <c r="AD80" s="47">
        <v>12.5</v>
      </c>
      <c r="AE80" s="40">
        <f t="shared" si="23"/>
        <v>10.556666666666667</v>
      </c>
      <c r="AF80" s="41">
        <f t="shared" si="33"/>
        <v>6</v>
      </c>
      <c r="AG80" s="47">
        <v>12.67</v>
      </c>
      <c r="AH80" s="47">
        <v>10</v>
      </c>
      <c r="AI80" s="47">
        <v>9</v>
      </c>
      <c r="AJ80" s="40">
        <f t="shared" si="24"/>
        <v>10.88888888888889</v>
      </c>
      <c r="AK80" s="45">
        <f t="shared" si="31"/>
        <v>9</v>
      </c>
      <c r="AL80" s="47">
        <v>11.5</v>
      </c>
      <c r="AM80" s="47">
        <v>10</v>
      </c>
      <c r="AN80" s="47">
        <v>5</v>
      </c>
      <c r="AO80" s="47">
        <v>15</v>
      </c>
      <c r="AP80" s="43">
        <f t="shared" si="25"/>
        <v>30</v>
      </c>
      <c r="AQ80" s="44">
        <f t="shared" si="26"/>
        <v>10.78</v>
      </c>
      <c r="AR80" s="42">
        <f t="shared" si="36"/>
        <v>42</v>
      </c>
      <c r="AS80" s="65">
        <f t="shared" si="37"/>
        <v>9.79</v>
      </c>
      <c r="AT80" s="42" t="str">
        <f t="shared" si="27"/>
        <v>Rattrapage</v>
      </c>
      <c r="AU80" s="34"/>
    </row>
    <row r="81" spans="1:47" s="10" customFormat="1" ht="15.75">
      <c r="A81" s="11">
        <v>61</v>
      </c>
      <c r="B81" s="11" t="s">
        <v>228</v>
      </c>
      <c r="C81" s="11" t="s">
        <v>229</v>
      </c>
      <c r="D81" s="11" t="s">
        <v>230</v>
      </c>
      <c r="E81" s="40">
        <f t="shared" si="19"/>
        <v>8.176470588235293</v>
      </c>
      <c r="F81" s="46"/>
      <c r="G81" s="47">
        <v>9</v>
      </c>
      <c r="H81" s="47">
        <v>7</v>
      </c>
      <c r="I81" s="47">
        <v>9</v>
      </c>
      <c r="J81" s="47">
        <v>8</v>
      </c>
      <c r="K81" s="47">
        <v>7.5</v>
      </c>
      <c r="L81" s="40">
        <f t="shared" si="20"/>
        <v>8.477142857142857</v>
      </c>
      <c r="M81" s="46"/>
      <c r="N81" s="47">
        <v>8</v>
      </c>
      <c r="O81" s="47">
        <v>5.67</v>
      </c>
      <c r="P81" s="47">
        <v>12</v>
      </c>
      <c r="Q81" s="40">
        <f t="shared" si="21"/>
        <v>8.166666666666666</v>
      </c>
      <c r="R81" s="46"/>
      <c r="S81" s="47">
        <v>10.5</v>
      </c>
      <c r="T81" s="47">
        <v>8.5</v>
      </c>
      <c r="U81" s="47">
        <v>5.5</v>
      </c>
      <c r="V81" s="43">
        <f aca="true" t="shared" si="38" ref="V81:V87">IF(W81&gt;=10,30,SUM(F81+M81+R81))</f>
        <v>0</v>
      </c>
      <c r="W81" s="44">
        <f aca="true" t="shared" si="39" ref="W81:W87">ROUNDUP(((E81*17)+(L81*7)+(Q81*6))/30,2)</f>
        <v>8.25</v>
      </c>
      <c r="X81" s="40">
        <f t="shared" si="22"/>
        <v>7.7</v>
      </c>
      <c r="Y81" s="45">
        <f t="shared" si="30"/>
        <v>4</v>
      </c>
      <c r="Z81" s="47">
        <v>8.67</v>
      </c>
      <c r="AA81" s="47">
        <v>5.33</v>
      </c>
      <c r="AB81" s="47">
        <v>10</v>
      </c>
      <c r="AC81" s="47">
        <v>6.5</v>
      </c>
      <c r="AD81" s="47">
        <v>6.5</v>
      </c>
      <c r="AE81" s="40">
        <f t="shared" si="23"/>
        <v>10</v>
      </c>
      <c r="AF81" s="46"/>
      <c r="AG81" s="47">
        <v>12</v>
      </c>
      <c r="AH81" s="47">
        <v>8</v>
      </c>
      <c r="AI81" s="47">
        <v>10</v>
      </c>
      <c r="AJ81" s="40">
        <f t="shared" si="24"/>
        <v>10.11111111111111</v>
      </c>
      <c r="AK81" s="46"/>
      <c r="AL81" s="47">
        <v>9</v>
      </c>
      <c r="AM81" s="47">
        <v>8</v>
      </c>
      <c r="AN81" s="47">
        <v>9</v>
      </c>
      <c r="AO81" s="47">
        <v>13</v>
      </c>
      <c r="AP81" s="43">
        <f t="shared" si="25"/>
        <v>4</v>
      </c>
      <c r="AQ81" s="44">
        <f t="shared" si="26"/>
        <v>8.89</v>
      </c>
      <c r="AR81" s="42">
        <f t="shared" si="36"/>
        <v>4</v>
      </c>
      <c r="AS81" s="65">
        <f aca="true" t="shared" si="40" ref="AS81:AS87">ROUNDUP(((E81*17)+(L81*7)+(Q81*6)+(X81*15)+(AE81*6)+(AJ81*9))/60,2)</f>
        <v>8.57</v>
      </c>
      <c r="AT81" s="42" t="str">
        <f t="shared" si="27"/>
        <v>Rattrapage</v>
      </c>
      <c r="AU81" s="34"/>
    </row>
    <row r="82" spans="1:47" s="10" customFormat="1" ht="15.75">
      <c r="A82" s="11">
        <v>62</v>
      </c>
      <c r="B82" s="11" t="s">
        <v>231</v>
      </c>
      <c r="C82" s="11" t="s">
        <v>232</v>
      </c>
      <c r="D82" s="11" t="s">
        <v>94</v>
      </c>
      <c r="E82" s="40">
        <f t="shared" si="19"/>
        <v>10.392941176470588</v>
      </c>
      <c r="F82" s="46"/>
      <c r="G82" s="47">
        <v>11.67</v>
      </c>
      <c r="H82" s="47">
        <v>11</v>
      </c>
      <c r="I82" s="47">
        <v>6.5</v>
      </c>
      <c r="J82" s="47">
        <v>11</v>
      </c>
      <c r="K82" s="47">
        <v>13.5</v>
      </c>
      <c r="L82" s="40">
        <f t="shared" si="20"/>
        <v>10.001428571428571</v>
      </c>
      <c r="M82" s="46"/>
      <c r="N82" s="47">
        <v>11.67</v>
      </c>
      <c r="O82" s="47">
        <v>7</v>
      </c>
      <c r="P82" s="47">
        <v>10.5</v>
      </c>
      <c r="Q82" s="40">
        <f t="shared" si="21"/>
        <v>11.5</v>
      </c>
      <c r="R82" s="46"/>
      <c r="S82" s="47">
        <v>12.5</v>
      </c>
      <c r="T82" s="47">
        <v>13</v>
      </c>
      <c r="U82" s="47">
        <v>9</v>
      </c>
      <c r="V82" s="43">
        <f t="shared" si="38"/>
        <v>30</v>
      </c>
      <c r="W82" s="44">
        <f t="shared" si="39"/>
        <v>10.53</v>
      </c>
      <c r="X82" s="40">
        <f t="shared" si="22"/>
        <v>12.642666666666665</v>
      </c>
      <c r="Y82" s="45">
        <f t="shared" si="30"/>
        <v>15</v>
      </c>
      <c r="Z82" s="47">
        <v>13.33</v>
      </c>
      <c r="AA82" s="47">
        <v>11.33</v>
      </c>
      <c r="AB82" s="47">
        <v>14.5</v>
      </c>
      <c r="AC82" s="47">
        <v>9</v>
      </c>
      <c r="AD82" s="47">
        <v>15</v>
      </c>
      <c r="AE82" s="40">
        <f t="shared" si="23"/>
        <v>10.719999999999999</v>
      </c>
      <c r="AF82" s="46"/>
      <c r="AG82" s="47">
        <v>13.83</v>
      </c>
      <c r="AH82" s="47">
        <v>9.33</v>
      </c>
      <c r="AI82" s="47">
        <v>9</v>
      </c>
      <c r="AJ82" s="40">
        <f t="shared" si="24"/>
        <v>12</v>
      </c>
      <c r="AK82" s="46"/>
      <c r="AL82" s="47">
        <v>10</v>
      </c>
      <c r="AM82" s="47">
        <v>14</v>
      </c>
      <c r="AN82" s="47">
        <v>9</v>
      </c>
      <c r="AO82" s="47">
        <v>14</v>
      </c>
      <c r="AP82" s="43">
        <f t="shared" si="25"/>
        <v>30</v>
      </c>
      <c r="AQ82" s="44">
        <f t="shared" si="26"/>
        <v>12.07</v>
      </c>
      <c r="AR82" s="42">
        <f t="shared" si="36"/>
        <v>60</v>
      </c>
      <c r="AS82" s="65">
        <f t="shared" si="40"/>
        <v>11.299999999999999</v>
      </c>
      <c r="AT82" s="42" t="str">
        <f t="shared" si="27"/>
        <v>Admis(e)</v>
      </c>
      <c r="AU82" s="34"/>
    </row>
    <row r="83" spans="1:47" s="10" customFormat="1" ht="15.75">
      <c r="A83" s="11">
        <v>63</v>
      </c>
      <c r="B83" s="11" t="s">
        <v>233</v>
      </c>
      <c r="C83" s="11" t="s">
        <v>234</v>
      </c>
      <c r="D83" s="11" t="s">
        <v>235</v>
      </c>
      <c r="E83" s="40">
        <f t="shared" si="19"/>
        <v>11.521176470588236</v>
      </c>
      <c r="F83" s="46"/>
      <c r="G83" s="47">
        <v>11.67</v>
      </c>
      <c r="H83" s="47">
        <v>11.67</v>
      </c>
      <c r="I83" s="47">
        <v>11</v>
      </c>
      <c r="J83" s="47">
        <v>13.5</v>
      </c>
      <c r="K83" s="47">
        <v>9</v>
      </c>
      <c r="L83" s="40">
        <f t="shared" si="20"/>
        <v>11.927142857142858</v>
      </c>
      <c r="M83" s="46"/>
      <c r="N83" s="47">
        <v>13.83</v>
      </c>
      <c r="O83" s="47">
        <v>11</v>
      </c>
      <c r="P83" s="47">
        <v>10</v>
      </c>
      <c r="Q83" s="40">
        <f t="shared" si="21"/>
        <v>11.166666666666666</v>
      </c>
      <c r="R83" s="46"/>
      <c r="S83" s="47">
        <v>10</v>
      </c>
      <c r="T83" s="47">
        <v>11</v>
      </c>
      <c r="U83" s="47">
        <v>12.5</v>
      </c>
      <c r="V83" s="43">
        <f t="shared" si="38"/>
        <v>30</v>
      </c>
      <c r="W83" s="44">
        <f t="shared" si="39"/>
        <v>11.549999999999999</v>
      </c>
      <c r="X83" s="40">
        <f t="shared" si="22"/>
        <v>12.154666666666666</v>
      </c>
      <c r="Y83" s="45">
        <f t="shared" si="30"/>
        <v>15</v>
      </c>
      <c r="Z83" s="47">
        <v>10.33</v>
      </c>
      <c r="AA83" s="47">
        <v>13</v>
      </c>
      <c r="AB83" s="47">
        <v>12.5</v>
      </c>
      <c r="AC83" s="47">
        <v>11.5</v>
      </c>
      <c r="AD83" s="47">
        <v>16</v>
      </c>
      <c r="AE83" s="40">
        <f t="shared" si="23"/>
        <v>10.723333333333334</v>
      </c>
      <c r="AF83" s="46"/>
      <c r="AG83" s="47">
        <v>13</v>
      </c>
      <c r="AH83" s="47">
        <v>9.67</v>
      </c>
      <c r="AI83" s="47">
        <v>9.5</v>
      </c>
      <c r="AJ83" s="40">
        <f t="shared" si="24"/>
        <v>13.777777777777779</v>
      </c>
      <c r="AK83" s="46"/>
      <c r="AL83" s="47">
        <v>10</v>
      </c>
      <c r="AM83" s="47">
        <v>17</v>
      </c>
      <c r="AN83" s="47">
        <v>12.5</v>
      </c>
      <c r="AO83" s="47">
        <v>15</v>
      </c>
      <c r="AP83" s="43">
        <f t="shared" si="25"/>
        <v>30</v>
      </c>
      <c r="AQ83" s="44">
        <f t="shared" si="26"/>
        <v>12.36</v>
      </c>
      <c r="AR83" s="42">
        <f t="shared" si="36"/>
        <v>60</v>
      </c>
      <c r="AS83" s="65">
        <f t="shared" si="40"/>
        <v>11.959999999999999</v>
      </c>
      <c r="AT83" s="42" t="str">
        <f t="shared" si="27"/>
        <v>Admis(e)</v>
      </c>
      <c r="AU83" s="34"/>
    </row>
    <row r="84" spans="1:47" s="10" customFormat="1" ht="15.75">
      <c r="A84" s="11">
        <v>64</v>
      </c>
      <c r="B84" s="11" t="s">
        <v>236</v>
      </c>
      <c r="C84" s="11" t="s">
        <v>237</v>
      </c>
      <c r="D84" s="11" t="s">
        <v>76</v>
      </c>
      <c r="E84" s="40">
        <f t="shared" si="19"/>
        <v>8.294117647058824</v>
      </c>
      <c r="F84" s="46"/>
      <c r="G84" s="47">
        <v>8.33</v>
      </c>
      <c r="H84" s="47">
        <v>6.67</v>
      </c>
      <c r="I84" s="47">
        <v>9</v>
      </c>
      <c r="J84" s="47">
        <v>11</v>
      </c>
      <c r="K84" s="47">
        <v>6</v>
      </c>
      <c r="L84" s="40">
        <f t="shared" si="20"/>
        <v>10.594285714285714</v>
      </c>
      <c r="M84" s="46"/>
      <c r="N84" s="47">
        <v>13.5</v>
      </c>
      <c r="O84" s="47">
        <v>5.33</v>
      </c>
      <c r="P84" s="47">
        <v>11.5</v>
      </c>
      <c r="Q84" s="40">
        <f t="shared" si="21"/>
        <v>9.5</v>
      </c>
      <c r="R84" s="46"/>
      <c r="S84" s="47">
        <v>11.5</v>
      </c>
      <c r="T84" s="47">
        <v>10</v>
      </c>
      <c r="U84" s="47">
        <v>7</v>
      </c>
      <c r="V84" s="43">
        <f t="shared" si="38"/>
        <v>0</v>
      </c>
      <c r="W84" s="44">
        <f t="shared" si="39"/>
        <v>9.08</v>
      </c>
      <c r="X84" s="40">
        <f t="shared" si="22"/>
        <v>10.278666666666668</v>
      </c>
      <c r="Y84" s="45">
        <f t="shared" si="30"/>
        <v>15</v>
      </c>
      <c r="Z84" s="47">
        <v>11.67</v>
      </c>
      <c r="AA84" s="47">
        <v>8</v>
      </c>
      <c r="AB84" s="47">
        <v>11</v>
      </c>
      <c r="AC84" s="47">
        <v>10</v>
      </c>
      <c r="AD84" s="47">
        <v>11.5</v>
      </c>
      <c r="AE84" s="40">
        <f t="shared" si="23"/>
        <v>10.443333333333333</v>
      </c>
      <c r="AF84" s="46"/>
      <c r="AG84" s="47">
        <v>13.33</v>
      </c>
      <c r="AH84" s="47">
        <v>10</v>
      </c>
      <c r="AI84" s="47">
        <v>8</v>
      </c>
      <c r="AJ84" s="40">
        <f t="shared" si="24"/>
        <v>11.666666666666666</v>
      </c>
      <c r="AK84" s="46"/>
      <c r="AL84" s="47">
        <v>7.5</v>
      </c>
      <c r="AM84" s="47">
        <v>14</v>
      </c>
      <c r="AN84" s="47">
        <v>10</v>
      </c>
      <c r="AO84" s="47">
        <v>14</v>
      </c>
      <c r="AP84" s="43">
        <f t="shared" si="25"/>
        <v>30</v>
      </c>
      <c r="AQ84" s="44">
        <f t="shared" si="26"/>
        <v>10.73</v>
      </c>
      <c r="AR84" s="42">
        <f t="shared" si="36"/>
        <v>30</v>
      </c>
      <c r="AS84" s="65">
        <f t="shared" si="40"/>
        <v>9.9</v>
      </c>
      <c r="AT84" s="42" t="str">
        <f t="shared" si="27"/>
        <v>Rattrapage</v>
      </c>
      <c r="AU84" s="34"/>
    </row>
    <row r="85" spans="1:47" s="10" customFormat="1" ht="15.75">
      <c r="A85" s="11">
        <v>65</v>
      </c>
      <c r="B85" s="11" t="s">
        <v>238</v>
      </c>
      <c r="C85" s="11" t="s">
        <v>239</v>
      </c>
      <c r="D85" s="11" t="s">
        <v>240</v>
      </c>
      <c r="E85" s="40">
        <f t="shared" si="19"/>
        <v>11.352941176470589</v>
      </c>
      <c r="F85" s="46"/>
      <c r="G85" s="47">
        <v>12.67</v>
      </c>
      <c r="H85" s="47">
        <v>10.33</v>
      </c>
      <c r="I85" s="47">
        <v>7</v>
      </c>
      <c r="J85" s="47">
        <v>16</v>
      </c>
      <c r="K85" s="47">
        <v>12.5</v>
      </c>
      <c r="L85" s="40">
        <f t="shared" si="20"/>
        <v>10.667142857142858</v>
      </c>
      <c r="M85" s="46"/>
      <c r="N85" s="47">
        <v>13.67</v>
      </c>
      <c r="O85" s="47">
        <v>6.33</v>
      </c>
      <c r="P85" s="47">
        <v>10.5</v>
      </c>
      <c r="Q85" s="40">
        <f t="shared" si="21"/>
        <v>9.666666666666666</v>
      </c>
      <c r="R85" s="46"/>
      <c r="S85" s="47">
        <v>10</v>
      </c>
      <c r="T85" s="47">
        <v>12.5</v>
      </c>
      <c r="U85" s="47">
        <v>6.5</v>
      </c>
      <c r="V85" s="43">
        <f t="shared" si="38"/>
        <v>30</v>
      </c>
      <c r="W85" s="44">
        <f t="shared" si="39"/>
        <v>10.86</v>
      </c>
      <c r="X85" s="40">
        <f t="shared" si="22"/>
        <v>11.9</v>
      </c>
      <c r="Y85" s="45">
        <f t="shared" si="30"/>
        <v>15</v>
      </c>
      <c r="Z85" s="47">
        <v>12</v>
      </c>
      <c r="AA85" s="47">
        <v>11</v>
      </c>
      <c r="AB85" s="47">
        <v>13.5</v>
      </c>
      <c r="AC85" s="47">
        <v>10</v>
      </c>
      <c r="AD85" s="47">
        <v>12.5</v>
      </c>
      <c r="AE85" s="40">
        <f t="shared" si="23"/>
        <v>11.5</v>
      </c>
      <c r="AF85" s="46"/>
      <c r="AG85" s="47">
        <v>13.67</v>
      </c>
      <c r="AH85" s="47">
        <v>11.33</v>
      </c>
      <c r="AI85" s="47">
        <v>9.5</v>
      </c>
      <c r="AJ85" s="40">
        <f t="shared" si="24"/>
        <v>12</v>
      </c>
      <c r="AK85" s="46"/>
      <c r="AL85" s="47">
        <v>8.5</v>
      </c>
      <c r="AM85" s="47">
        <v>13</v>
      </c>
      <c r="AN85" s="47">
        <v>10</v>
      </c>
      <c r="AO85" s="47">
        <v>15</v>
      </c>
      <c r="AP85" s="43">
        <f t="shared" si="25"/>
        <v>30</v>
      </c>
      <c r="AQ85" s="44">
        <f t="shared" si="26"/>
        <v>11.85</v>
      </c>
      <c r="AR85" s="42">
        <f t="shared" si="36"/>
        <v>60</v>
      </c>
      <c r="AS85" s="65">
        <f t="shared" si="40"/>
        <v>11.36</v>
      </c>
      <c r="AT85" s="42" t="str">
        <f t="shared" si="27"/>
        <v>Admis(e)</v>
      </c>
      <c r="AU85" s="34"/>
    </row>
    <row r="86" spans="1:47" s="10" customFormat="1" ht="15.75">
      <c r="A86" s="11">
        <v>66</v>
      </c>
      <c r="B86" s="11" t="s">
        <v>241</v>
      </c>
      <c r="C86" s="11" t="s">
        <v>79</v>
      </c>
      <c r="D86" s="11" t="s">
        <v>118</v>
      </c>
      <c r="E86" s="40">
        <f t="shared" si="19"/>
        <v>6.978823529411764</v>
      </c>
      <c r="F86" s="46"/>
      <c r="G86" s="47">
        <v>5.33</v>
      </c>
      <c r="H86" s="47">
        <v>6.33</v>
      </c>
      <c r="I86" s="47">
        <v>7.5</v>
      </c>
      <c r="J86" s="47">
        <v>8</v>
      </c>
      <c r="K86" s="47">
        <v>9</v>
      </c>
      <c r="L86" s="40">
        <f t="shared" si="20"/>
        <v>10.26142857142857</v>
      </c>
      <c r="M86" s="46"/>
      <c r="N86" s="47">
        <v>12.83</v>
      </c>
      <c r="O86" s="47">
        <v>6.67</v>
      </c>
      <c r="P86" s="47">
        <v>10</v>
      </c>
      <c r="Q86" s="40">
        <f t="shared" si="21"/>
        <v>8.5</v>
      </c>
      <c r="R86" s="46"/>
      <c r="S86" s="47">
        <v>11.5</v>
      </c>
      <c r="T86" s="47">
        <v>5</v>
      </c>
      <c r="U86" s="47">
        <v>9</v>
      </c>
      <c r="V86" s="43">
        <f t="shared" si="38"/>
        <v>0</v>
      </c>
      <c r="W86" s="44">
        <f t="shared" si="39"/>
        <v>8.049999999999999</v>
      </c>
      <c r="X86" s="40">
        <f t="shared" si="22"/>
        <v>10.075999999999999</v>
      </c>
      <c r="Y86" s="45">
        <f t="shared" si="30"/>
        <v>15</v>
      </c>
      <c r="Z86" s="47">
        <v>12.33</v>
      </c>
      <c r="AA86" s="47">
        <v>8.33</v>
      </c>
      <c r="AB86" s="47">
        <v>10.5</v>
      </c>
      <c r="AC86" s="47">
        <v>9</v>
      </c>
      <c r="AD86" s="47">
        <v>8.5</v>
      </c>
      <c r="AE86" s="40">
        <f t="shared" si="23"/>
        <v>10.333333333333334</v>
      </c>
      <c r="AF86" s="46"/>
      <c r="AG86" s="47">
        <v>12.33</v>
      </c>
      <c r="AH86" s="47">
        <v>8.67</v>
      </c>
      <c r="AI86" s="47">
        <v>10</v>
      </c>
      <c r="AJ86" s="40">
        <f t="shared" si="24"/>
        <v>12.555555555555555</v>
      </c>
      <c r="AK86" s="46"/>
      <c r="AL86" s="47">
        <v>9.5</v>
      </c>
      <c r="AM86" s="47">
        <v>13</v>
      </c>
      <c r="AN86" s="47">
        <v>11.5</v>
      </c>
      <c r="AO86" s="47">
        <v>15</v>
      </c>
      <c r="AP86" s="43">
        <f t="shared" si="25"/>
        <v>30</v>
      </c>
      <c r="AQ86" s="44">
        <f t="shared" si="26"/>
        <v>10.879999999999999</v>
      </c>
      <c r="AR86" s="42">
        <f t="shared" si="36"/>
        <v>30</v>
      </c>
      <c r="AS86" s="65">
        <f t="shared" si="40"/>
        <v>9.47</v>
      </c>
      <c r="AT86" s="42" t="str">
        <f t="shared" si="27"/>
        <v>Rattrapage</v>
      </c>
      <c r="AU86" s="34"/>
    </row>
    <row r="87" spans="1:47" s="10" customFormat="1" ht="15.75">
      <c r="A87" s="11">
        <v>67</v>
      </c>
      <c r="B87" s="11" t="s">
        <v>242</v>
      </c>
      <c r="C87" s="11" t="s">
        <v>103</v>
      </c>
      <c r="D87" s="11" t="s">
        <v>70</v>
      </c>
      <c r="E87" s="40">
        <f t="shared" si="19"/>
        <v>9.607058823529412</v>
      </c>
      <c r="F87" s="46"/>
      <c r="G87" s="47">
        <v>4</v>
      </c>
      <c r="H87" s="47">
        <v>9.33</v>
      </c>
      <c r="I87" s="47">
        <v>10.5</v>
      </c>
      <c r="J87" s="47">
        <v>16</v>
      </c>
      <c r="K87" s="47">
        <v>10</v>
      </c>
      <c r="L87" s="40">
        <f t="shared" si="20"/>
        <v>10.022857142857143</v>
      </c>
      <c r="M87" s="46"/>
      <c r="N87" s="47">
        <v>11.5</v>
      </c>
      <c r="O87" s="47">
        <v>7.33</v>
      </c>
      <c r="P87" s="47">
        <v>10.5</v>
      </c>
      <c r="Q87" s="40">
        <f t="shared" si="21"/>
        <v>11.166666666666666</v>
      </c>
      <c r="R87" s="46"/>
      <c r="S87" s="47">
        <v>12</v>
      </c>
      <c r="T87" s="47">
        <v>13</v>
      </c>
      <c r="U87" s="47">
        <v>8.5</v>
      </c>
      <c r="V87" s="43">
        <f t="shared" si="38"/>
        <v>30</v>
      </c>
      <c r="W87" s="44">
        <f t="shared" si="39"/>
        <v>10.02</v>
      </c>
      <c r="X87" s="40">
        <f t="shared" si="22"/>
        <v>8.533333333333333</v>
      </c>
      <c r="Y87" s="45">
        <f t="shared" si="30"/>
        <v>6</v>
      </c>
      <c r="Z87" s="47">
        <v>3.67</v>
      </c>
      <c r="AA87" s="47">
        <v>9.33</v>
      </c>
      <c r="AB87" s="47">
        <v>13</v>
      </c>
      <c r="AC87" s="47">
        <v>12</v>
      </c>
      <c r="AD87" s="47">
        <v>0</v>
      </c>
      <c r="AE87" s="40">
        <f t="shared" si="23"/>
        <v>8.78</v>
      </c>
      <c r="AF87" s="46"/>
      <c r="AG87" s="47">
        <v>4.67</v>
      </c>
      <c r="AH87" s="47">
        <v>11.67</v>
      </c>
      <c r="AI87" s="47">
        <v>10</v>
      </c>
      <c r="AJ87" s="40">
        <f t="shared" si="24"/>
        <v>9.777777777777779</v>
      </c>
      <c r="AK87" s="46"/>
      <c r="AL87" s="47">
        <v>8</v>
      </c>
      <c r="AM87" s="47">
        <v>15</v>
      </c>
      <c r="AN87" s="47">
        <v>0</v>
      </c>
      <c r="AO87" s="47">
        <v>14</v>
      </c>
      <c r="AP87" s="43">
        <f t="shared" si="25"/>
        <v>6</v>
      </c>
      <c r="AQ87" s="44">
        <f t="shared" si="26"/>
        <v>8.959999999999999</v>
      </c>
      <c r="AR87" s="42">
        <f t="shared" si="36"/>
        <v>36</v>
      </c>
      <c r="AS87" s="65">
        <f t="shared" si="40"/>
        <v>9.49</v>
      </c>
      <c r="AT87" s="42" t="str">
        <f t="shared" si="27"/>
        <v>Rattrapage</v>
      </c>
      <c r="AU87" s="34"/>
    </row>
    <row r="88" spans="1:47" s="10" customFormat="1" ht="12.75">
      <c r="A88" s="37"/>
      <c r="B88" s="37"/>
      <c r="C88" s="37"/>
      <c r="D88" s="37"/>
      <c r="E88" s="38"/>
      <c r="W88" s="14"/>
      <c r="AQ88" s="14"/>
      <c r="AR88" s="14"/>
      <c r="AS88"/>
      <c r="AU88" s="34"/>
    </row>
    <row r="89" spans="1:47" s="10" customFormat="1" ht="12.75">
      <c r="A89" s="37"/>
      <c r="B89" s="37"/>
      <c r="C89" s="37"/>
      <c r="D89" s="37"/>
      <c r="E89" s="38"/>
      <c r="W89" s="14"/>
      <c r="AQ89" s="14"/>
      <c r="AR89" s="14"/>
      <c r="AS89"/>
      <c r="AU89" s="34"/>
    </row>
    <row r="90" spans="1:47" s="10" customFormat="1" ht="12.75">
      <c r="A90" s="37"/>
      <c r="B90" s="37"/>
      <c r="C90" s="37"/>
      <c r="D90" s="37"/>
      <c r="E90" s="38"/>
      <c r="W90" s="14"/>
      <c r="AQ90" s="14"/>
      <c r="AR90" s="14"/>
      <c r="AS90"/>
      <c r="AU90" s="34"/>
    </row>
    <row r="91" spans="1:47" s="10" customFormat="1" ht="12.75">
      <c r="A91" s="37"/>
      <c r="B91" s="37"/>
      <c r="C91" s="37"/>
      <c r="D91" s="37"/>
      <c r="E91" s="38"/>
      <c r="W91" s="14"/>
      <c r="AA91" s="35" t="s">
        <v>84</v>
      </c>
      <c r="AC91" s="35">
        <v>31</v>
      </c>
      <c r="AQ91" s="14"/>
      <c r="AR91" s="14"/>
      <c r="AS91"/>
      <c r="AU91" s="34"/>
    </row>
    <row r="92" spans="1:47" s="10" customFormat="1" ht="12.75">
      <c r="A92" s="37"/>
      <c r="B92" s="37"/>
      <c r="C92" s="37"/>
      <c r="D92" s="37"/>
      <c r="E92" s="38"/>
      <c r="W92" s="14"/>
      <c r="AA92" s="35" t="s">
        <v>85</v>
      </c>
      <c r="AC92" s="35">
        <v>33</v>
      </c>
      <c r="AQ92" s="14"/>
      <c r="AR92" s="14"/>
      <c r="AS92"/>
      <c r="AU92" s="34"/>
    </row>
    <row r="93" spans="1:47" s="10" customFormat="1" ht="12.75">
      <c r="A93" s="37"/>
      <c r="B93" s="37"/>
      <c r="C93" s="37"/>
      <c r="D93" s="37"/>
      <c r="E93" s="38"/>
      <c r="W93" s="14"/>
      <c r="AA93" s="36" t="s">
        <v>86</v>
      </c>
      <c r="AC93" s="35">
        <v>3</v>
      </c>
      <c r="AQ93" s="14"/>
      <c r="AR93" s="14"/>
      <c r="AS93"/>
      <c r="AU93" s="34"/>
    </row>
    <row r="94" spans="1:47" s="10" customFormat="1" ht="12.75">
      <c r="A94" s="37"/>
      <c r="B94" s="37"/>
      <c r="C94" s="37"/>
      <c r="D94" s="37"/>
      <c r="E94" s="38"/>
      <c r="W94" s="14"/>
      <c r="AA94" s="36" t="s">
        <v>87</v>
      </c>
      <c r="AC94" s="36">
        <v>67</v>
      </c>
      <c r="AQ94" s="14"/>
      <c r="AR94" s="14"/>
      <c r="AS94"/>
      <c r="AU94" s="34"/>
    </row>
    <row r="95" spans="1:47" s="10" customFormat="1" ht="12.75">
      <c r="A95" s="37"/>
      <c r="B95" s="37"/>
      <c r="C95" s="37"/>
      <c r="D95" s="37"/>
      <c r="E95" s="38"/>
      <c r="W95" s="14"/>
      <c r="AQ95" s="14"/>
      <c r="AR95" s="14"/>
      <c r="AS95"/>
      <c r="AU95" s="34"/>
    </row>
    <row r="96" spans="1:47" s="10" customFormat="1" ht="12.75">
      <c r="A96" s="37"/>
      <c r="B96" s="37"/>
      <c r="C96" s="37"/>
      <c r="D96" s="37"/>
      <c r="E96" s="38"/>
      <c r="W96" s="14"/>
      <c r="AQ96" s="14"/>
      <c r="AR96" s="14"/>
      <c r="AS96"/>
      <c r="AU96" s="34"/>
    </row>
    <row r="97" spans="1:47" s="10" customFormat="1" ht="12.75">
      <c r="A97" s="37"/>
      <c r="B97" s="37"/>
      <c r="C97" s="37"/>
      <c r="D97" s="37"/>
      <c r="E97" s="38"/>
      <c r="W97" s="14"/>
      <c r="AQ97" s="14"/>
      <c r="AR97" s="14"/>
      <c r="AS97"/>
      <c r="AU97" s="34"/>
    </row>
    <row r="98" spans="1:47" s="10" customFormat="1" ht="12.75">
      <c r="A98" s="37"/>
      <c r="B98" s="37"/>
      <c r="C98" s="37"/>
      <c r="D98" s="37"/>
      <c r="E98" s="38"/>
      <c r="W98" s="14"/>
      <c r="AQ98" s="14"/>
      <c r="AR98" s="14"/>
      <c r="AS98"/>
      <c r="AU98" s="34"/>
    </row>
    <row r="99" spans="1:47" s="10" customFormat="1" ht="12.75">
      <c r="A99" s="37"/>
      <c r="B99" s="37"/>
      <c r="C99" s="37"/>
      <c r="D99" s="37"/>
      <c r="E99" s="38"/>
      <c r="W99" s="14"/>
      <c r="AQ99" s="14"/>
      <c r="AR99" s="14"/>
      <c r="AS99"/>
      <c r="AU99" s="34"/>
    </row>
    <row r="100" spans="1:47" s="10" customFormat="1" ht="12.75">
      <c r="A100" s="37"/>
      <c r="B100" s="37"/>
      <c r="C100" s="37"/>
      <c r="D100" s="37"/>
      <c r="E100" s="38"/>
      <c r="W100" s="14"/>
      <c r="AQ100" s="14"/>
      <c r="AR100" s="14"/>
      <c r="AS100"/>
      <c r="AU100" s="34"/>
    </row>
    <row r="101" spans="1:47" s="10" customFormat="1" ht="12.75">
      <c r="A101" s="37"/>
      <c r="B101" s="37"/>
      <c r="C101" s="37"/>
      <c r="D101" s="37"/>
      <c r="E101" s="38"/>
      <c r="W101" s="14"/>
      <c r="AQ101" s="14"/>
      <c r="AR101" s="14"/>
      <c r="AS101"/>
      <c r="AU101" s="34"/>
    </row>
    <row r="102" spans="1:47" s="10" customFormat="1" ht="12.75">
      <c r="A102" s="37"/>
      <c r="B102" s="37"/>
      <c r="C102" s="37"/>
      <c r="D102" s="37"/>
      <c r="E102" s="38"/>
      <c r="W102" s="14"/>
      <c r="AQ102" s="14"/>
      <c r="AR102" s="14"/>
      <c r="AS102"/>
      <c r="AU102" s="34"/>
    </row>
    <row r="103" spans="1:47" s="10" customFormat="1" ht="12.75">
      <c r="A103" s="37"/>
      <c r="B103" s="37"/>
      <c r="C103" s="37"/>
      <c r="D103" s="37"/>
      <c r="E103" s="38"/>
      <c r="W103" s="14"/>
      <c r="AQ103" s="14"/>
      <c r="AR103" s="14"/>
      <c r="AS103"/>
      <c r="AU103" s="34"/>
    </row>
    <row r="104" spans="1:47" s="10" customFormat="1" ht="12.75">
      <c r="A104" s="37"/>
      <c r="B104" s="37"/>
      <c r="C104" s="37"/>
      <c r="D104" s="37"/>
      <c r="E104" s="38"/>
      <c r="W104" s="14"/>
      <c r="AQ104" s="14"/>
      <c r="AR104" s="14"/>
      <c r="AS104"/>
      <c r="AU104" s="34"/>
    </row>
    <row r="105" spans="1:47" s="10" customFormat="1" ht="12.75">
      <c r="A105" s="37"/>
      <c r="B105" s="37"/>
      <c r="C105" s="37"/>
      <c r="D105" s="37"/>
      <c r="E105" s="38"/>
      <c r="W105" s="14"/>
      <c r="AQ105" s="14"/>
      <c r="AR105" s="14"/>
      <c r="AS105"/>
      <c r="AU105" s="34"/>
    </row>
    <row r="106" spans="1:47" s="10" customFormat="1" ht="12.75">
      <c r="A106" s="37"/>
      <c r="B106" s="37"/>
      <c r="C106" s="37"/>
      <c r="D106" s="37"/>
      <c r="E106" s="38"/>
      <c r="W106" s="14"/>
      <c r="AQ106" s="14"/>
      <c r="AR106" s="14"/>
      <c r="AS106"/>
      <c r="AU106" s="34"/>
    </row>
    <row r="107" spans="1:47" s="10" customFormat="1" ht="12.75">
      <c r="A107" s="37"/>
      <c r="B107" s="37"/>
      <c r="C107" s="37"/>
      <c r="D107" s="37"/>
      <c r="E107" s="38"/>
      <c r="W107" s="14"/>
      <c r="AQ107" s="14"/>
      <c r="AR107" s="14"/>
      <c r="AS107"/>
      <c r="AU107" s="34"/>
    </row>
    <row r="108" spans="1:47" s="10" customFormat="1" ht="12.75">
      <c r="A108" s="37"/>
      <c r="B108" s="37"/>
      <c r="C108" s="37"/>
      <c r="D108" s="37"/>
      <c r="E108" s="38"/>
      <c r="W108" s="14"/>
      <c r="AQ108" s="14"/>
      <c r="AR108" s="14"/>
      <c r="AS108"/>
      <c r="AU108" s="34"/>
    </row>
    <row r="109" spans="1:47" s="10" customFormat="1" ht="12.75">
      <c r="A109" s="37"/>
      <c r="B109" s="37"/>
      <c r="C109" s="37"/>
      <c r="D109" s="37"/>
      <c r="E109" s="38"/>
      <c r="W109" s="14"/>
      <c r="AQ109" s="14"/>
      <c r="AR109" s="14"/>
      <c r="AS109"/>
      <c r="AU109" s="34"/>
    </row>
    <row r="110" spans="1:47" s="10" customFormat="1" ht="12.75">
      <c r="A110" s="37"/>
      <c r="B110" s="37"/>
      <c r="C110" s="37"/>
      <c r="D110" s="37"/>
      <c r="E110" s="38"/>
      <c r="W110" s="14"/>
      <c r="AQ110" s="14"/>
      <c r="AR110" s="14"/>
      <c r="AS110"/>
      <c r="AU110" s="34"/>
    </row>
    <row r="111" spans="1:45" s="10" customFormat="1" ht="12.75">
      <c r="A111" s="37"/>
      <c r="B111" s="37"/>
      <c r="C111" s="37"/>
      <c r="D111" s="37"/>
      <c r="E111" s="38"/>
      <c r="W111" s="14"/>
      <c r="AQ111" s="14"/>
      <c r="AR111" s="14"/>
      <c r="AS111"/>
    </row>
    <row r="112" spans="1:46" s="10" customFormat="1" ht="12.75">
      <c r="A112" s="37"/>
      <c r="B112" s="37"/>
      <c r="C112" s="37"/>
      <c r="D112" s="37"/>
      <c r="E112" s="38"/>
      <c r="W112" s="14"/>
      <c r="AQ112" s="14"/>
      <c r="AR112" s="14"/>
      <c r="AS112"/>
      <c r="AT112"/>
    </row>
    <row r="113" spans="1:46" s="10" customFormat="1" ht="12.75">
      <c r="A113" s="37"/>
      <c r="B113" s="37"/>
      <c r="C113" s="37"/>
      <c r="D113" s="37"/>
      <c r="E113" s="38"/>
      <c r="W113" s="14"/>
      <c r="AQ113" s="14"/>
      <c r="AR113" s="14"/>
      <c r="AS113"/>
      <c r="AT113"/>
    </row>
    <row r="114" spans="1:46" s="10" customFormat="1" ht="12.75">
      <c r="A114" s="37"/>
      <c r="B114" s="37"/>
      <c r="C114" s="37"/>
      <c r="D114" s="37"/>
      <c r="E114" s="38"/>
      <c r="W114" s="14"/>
      <c r="AQ114" s="14"/>
      <c r="AR114" s="14"/>
      <c r="AS114"/>
      <c r="AT114"/>
    </row>
    <row r="115" spans="1:46" s="10" customFormat="1" ht="12.75">
      <c r="A115" s="37"/>
      <c r="B115" s="37"/>
      <c r="C115" s="37"/>
      <c r="D115" s="37"/>
      <c r="E115" s="38"/>
      <c r="W115" s="14"/>
      <c r="AQ115" s="14"/>
      <c r="AR115" s="14"/>
      <c r="AS115"/>
      <c r="AT115"/>
    </row>
    <row r="116" spans="1:46" s="10" customFormat="1" ht="12.75">
      <c r="A116" s="37"/>
      <c r="B116" s="37"/>
      <c r="C116" s="37"/>
      <c r="D116" s="37"/>
      <c r="E116" s="38"/>
      <c r="W116" s="14"/>
      <c r="AQ116" s="14"/>
      <c r="AR116" s="14"/>
      <c r="AS116"/>
      <c r="AT116"/>
    </row>
    <row r="117" spans="1:46" s="10" customFormat="1" ht="12.75">
      <c r="A117" s="37"/>
      <c r="B117" s="37"/>
      <c r="C117" s="37"/>
      <c r="D117" s="37"/>
      <c r="E117" s="38"/>
      <c r="W117" s="14"/>
      <c r="AQ117" s="14"/>
      <c r="AR117" s="14"/>
      <c r="AS117"/>
      <c r="AT117"/>
    </row>
    <row r="118" spans="1:46" s="10" customFormat="1" ht="12.75">
      <c r="A118" s="37"/>
      <c r="B118" s="37"/>
      <c r="C118" s="37"/>
      <c r="D118" s="37"/>
      <c r="E118" s="38"/>
      <c r="W118" s="14"/>
      <c r="AQ118" s="14"/>
      <c r="AR118" s="14"/>
      <c r="AS118"/>
      <c r="AT118"/>
    </row>
    <row r="119" spans="1:46" s="10" customFormat="1" ht="12.75">
      <c r="A119" s="37"/>
      <c r="B119" s="37"/>
      <c r="C119" s="37"/>
      <c r="D119" s="37"/>
      <c r="E119" s="38"/>
      <c r="W119" s="14"/>
      <c r="AQ119" s="14"/>
      <c r="AR119" s="14"/>
      <c r="AS119"/>
      <c r="AT119"/>
    </row>
    <row r="120" spans="1:46" s="10" customFormat="1" ht="12.75">
      <c r="A120" s="37"/>
      <c r="B120" s="37"/>
      <c r="C120" s="37"/>
      <c r="D120" s="37"/>
      <c r="E120" s="38"/>
      <c r="W120" s="14"/>
      <c r="AQ120" s="14"/>
      <c r="AR120" s="14"/>
      <c r="AS120"/>
      <c r="AT120"/>
    </row>
    <row r="121" spans="1:46" s="10" customFormat="1" ht="12.75">
      <c r="A121" s="37"/>
      <c r="B121" s="37"/>
      <c r="C121" s="37"/>
      <c r="D121" s="37"/>
      <c r="E121" s="38"/>
      <c r="W121" s="14"/>
      <c r="AQ121" s="14"/>
      <c r="AR121" s="14"/>
      <c r="AS121"/>
      <c r="AT121"/>
    </row>
    <row r="122" spans="1:46" s="10" customFormat="1" ht="12.75">
      <c r="A122" s="37"/>
      <c r="B122" s="37"/>
      <c r="C122" s="37"/>
      <c r="D122" s="37"/>
      <c r="E122" s="38"/>
      <c r="W122" s="14"/>
      <c r="AQ122" s="14"/>
      <c r="AR122" s="14"/>
      <c r="AS122"/>
      <c r="AT122"/>
    </row>
    <row r="123" spans="1:46" s="10" customFormat="1" ht="12.75">
      <c r="A123" s="37"/>
      <c r="B123" s="37"/>
      <c r="C123" s="37"/>
      <c r="D123" s="37"/>
      <c r="E123" s="38"/>
      <c r="W123" s="14"/>
      <c r="AQ123" s="14"/>
      <c r="AR123" s="14"/>
      <c r="AS123"/>
      <c r="AT123"/>
    </row>
    <row r="124" spans="1:46" s="10" customFormat="1" ht="12.75">
      <c r="A124" s="37"/>
      <c r="B124" s="37"/>
      <c r="C124" s="37"/>
      <c r="D124" s="37"/>
      <c r="E124" s="38"/>
      <c r="W124" s="14"/>
      <c r="AQ124" s="14"/>
      <c r="AR124" s="14"/>
      <c r="AS124"/>
      <c r="AT124"/>
    </row>
    <row r="125" spans="1:46" s="10" customFormat="1" ht="12.75">
      <c r="A125" s="37"/>
      <c r="B125" s="37"/>
      <c r="C125" s="37"/>
      <c r="D125" s="37"/>
      <c r="E125" s="38"/>
      <c r="W125" s="14"/>
      <c r="AQ125" s="14"/>
      <c r="AR125" s="14"/>
      <c r="AS125"/>
      <c r="AT125"/>
    </row>
    <row r="126" spans="1:46" s="10" customFormat="1" ht="12.75">
      <c r="A126" s="37"/>
      <c r="B126" s="37"/>
      <c r="C126" s="37"/>
      <c r="D126" s="37"/>
      <c r="E126" s="38"/>
      <c r="W126" s="14"/>
      <c r="AQ126" s="14"/>
      <c r="AR126" s="14"/>
      <c r="AS126"/>
      <c r="AT126"/>
    </row>
    <row r="127" spans="1:46" s="10" customFormat="1" ht="12.75">
      <c r="A127" s="37"/>
      <c r="B127" s="37"/>
      <c r="C127" s="37"/>
      <c r="D127" s="37"/>
      <c r="E127" s="38"/>
      <c r="W127" s="14"/>
      <c r="AQ127" s="14"/>
      <c r="AR127" s="14"/>
      <c r="AS127"/>
      <c r="AT127"/>
    </row>
    <row r="128" spans="1:46" s="10" customFormat="1" ht="12.75">
      <c r="A128" s="37"/>
      <c r="B128" s="37"/>
      <c r="C128" s="37"/>
      <c r="D128" s="37"/>
      <c r="E128" s="38"/>
      <c r="W128" s="14"/>
      <c r="AQ128" s="14"/>
      <c r="AR128" s="14"/>
      <c r="AS128"/>
      <c r="AT128"/>
    </row>
    <row r="129" spans="1:46" s="10" customFormat="1" ht="12.75">
      <c r="A129" s="37"/>
      <c r="B129" s="37"/>
      <c r="C129" s="37"/>
      <c r="D129" s="37"/>
      <c r="E129" s="38"/>
      <c r="W129" s="14"/>
      <c r="AQ129" s="14"/>
      <c r="AR129" s="14"/>
      <c r="AS129"/>
      <c r="AT129"/>
    </row>
    <row r="130" spans="1:46" s="10" customFormat="1" ht="12.75">
      <c r="A130" s="37"/>
      <c r="B130" s="37"/>
      <c r="C130" s="37"/>
      <c r="D130" s="37"/>
      <c r="E130" s="38"/>
      <c r="W130" s="14"/>
      <c r="AQ130" s="14"/>
      <c r="AR130" s="14"/>
      <c r="AS130"/>
      <c r="AT130"/>
    </row>
    <row r="131" spans="1:46" s="10" customFormat="1" ht="12.75">
      <c r="A131" s="37"/>
      <c r="B131" s="37"/>
      <c r="C131" s="37"/>
      <c r="D131" s="37"/>
      <c r="E131" s="38"/>
      <c r="W131" s="14"/>
      <c r="AQ131" s="14"/>
      <c r="AR131" s="14"/>
      <c r="AS131"/>
      <c r="AT131"/>
    </row>
    <row r="132" spans="1:46" s="10" customFormat="1" ht="12.75">
      <c r="A132" s="37"/>
      <c r="B132" s="37"/>
      <c r="C132" s="37"/>
      <c r="D132" s="37"/>
      <c r="E132" s="38"/>
      <c r="W132" s="14"/>
      <c r="AQ132" s="14"/>
      <c r="AR132" s="14"/>
      <c r="AS132"/>
      <c r="AT132"/>
    </row>
    <row r="133" spans="1:46" s="10" customFormat="1" ht="12.75">
      <c r="A133" s="37"/>
      <c r="B133" s="37"/>
      <c r="C133" s="37"/>
      <c r="D133" s="37"/>
      <c r="E133" s="38"/>
      <c r="W133" s="14"/>
      <c r="AQ133" s="14"/>
      <c r="AR133" s="14"/>
      <c r="AS133"/>
      <c r="AT133"/>
    </row>
    <row r="134" spans="1:48" s="10" customFormat="1" ht="12.75">
      <c r="A134" s="37"/>
      <c r="B134" s="37"/>
      <c r="C134" s="37"/>
      <c r="D134" s="37"/>
      <c r="E134" s="38"/>
      <c r="W134" s="14"/>
      <c r="AQ134" s="14"/>
      <c r="AR134" s="14"/>
      <c r="AS134"/>
      <c r="AT134"/>
      <c r="AU134"/>
      <c r="AV134"/>
    </row>
    <row r="135" spans="1:48" s="10" customFormat="1" ht="12.75">
      <c r="A135" s="37"/>
      <c r="B135" s="37"/>
      <c r="C135" s="37"/>
      <c r="D135" s="37"/>
      <c r="E135" s="38"/>
      <c r="W135" s="14"/>
      <c r="AQ135" s="14"/>
      <c r="AR135" s="14"/>
      <c r="AS135"/>
      <c r="AT135"/>
      <c r="AU135"/>
      <c r="AV135"/>
    </row>
    <row r="136" spans="1:48" s="10" customFormat="1" ht="12.75">
      <c r="A136" s="37"/>
      <c r="B136" s="37"/>
      <c r="C136" s="37"/>
      <c r="D136" s="37"/>
      <c r="E136" s="38"/>
      <c r="W136" s="14"/>
      <c r="AQ136" s="14"/>
      <c r="AR136" s="14"/>
      <c r="AS136"/>
      <c r="AT136"/>
      <c r="AU136"/>
      <c r="AV136"/>
    </row>
    <row r="137" spans="1:48" s="10" customFormat="1" ht="12.75">
      <c r="A137" s="37"/>
      <c r="B137" s="37"/>
      <c r="C137" s="37"/>
      <c r="D137" s="37"/>
      <c r="E137" s="38"/>
      <c r="W137" s="14"/>
      <c r="AQ137" s="14"/>
      <c r="AR137" s="14"/>
      <c r="AS137"/>
      <c r="AT137"/>
      <c r="AU137"/>
      <c r="AV137"/>
    </row>
    <row r="138" spans="1:48" s="10" customFormat="1" ht="12.75">
      <c r="A138" s="37"/>
      <c r="B138" s="37"/>
      <c r="C138" s="37"/>
      <c r="D138" s="37"/>
      <c r="E138" s="38"/>
      <c r="W138" s="14"/>
      <c r="AQ138" s="14"/>
      <c r="AR138" s="14"/>
      <c r="AS138"/>
      <c r="AT138"/>
      <c r="AU138"/>
      <c r="AV138"/>
    </row>
    <row r="139" spans="1:58" s="10" customFormat="1" ht="12.75">
      <c r="A139" s="37"/>
      <c r="B139" s="37"/>
      <c r="C139" s="37"/>
      <c r="D139" s="37"/>
      <c r="E139" s="38"/>
      <c r="W139" s="14"/>
      <c r="AQ139" s="14"/>
      <c r="AR139" s="14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</row>
    <row r="140" spans="1:58" s="10" customFormat="1" ht="12.75">
      <c r="A140" s="37"/>
      <c r="B140" s="37"/>
      <c r="C140" s="37"/>
      <c r="D140" s="37"/>
      <c r="E140" s="38"/>
      <c r="W140" s="14"/>
      <c r="AQ140" s="14"/>
      <c r="AR140" s="14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</row>
    <row r="141" spans="1:58" s="10" customFormat="1" ht="12.75">
      <c r="A141" s="37"/>
      <c r="B141" s="37"/>
      <c r="C141" s="37"/>
      <c r="D141" s="37"/>
      <c r="E141" s="38"/>
      <c r="W141" s="14"/>
      <c r="AQ141" s="14"/>
      <c r="AR141" s="14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</row>
    <row r="142" spans="1:58" s="10" customFormat="1" ht="12.75">
      <c r="A142" s="37"/>
      <c r="B142" s="37"/>
      <c r="C142" s="37"/>
      <c r="D142" s="37"/>
      <c r="E142" s="38"/>
      <c r="W142" s="14"/>
      <c r="AQ142" s="14"/>
      <c r="AR142" s="14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</row>
    <row r="143" spans="1:58" s="10" customFormat="1" ht="12.75">
      <c r="A143" s="37"/>
      <c r="B143" s="37"/>
      <c r="C143" s="37"/>
      <c r="D143" s="37"/>
      <c r="E143" s="38"/>
      <c r="W143" s="14"/>
      <c r="AQ143" s="14"/>
      <c r="AR143" s="14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</row>
    <row r="144" spans="1:61" s="10" customFormat="1" ht="12.75">
      <c r="A144" s="37"/>
      <c r="B144" s="37"/>
      <c r="C144" s="37"/>
      <c r="D144" s="37"/>
      <c r="E144" s="38"/>
      <c r="W144" s="14"/>
      <c r="AQ144" s="14"/>
      <c r="AR144" s="1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</row>
    <row r="145" spans="1:61" s="10" customFormat="1" ht="12.75">
      <c r="A145" s="37"/>
      <c r="B145" s="37"/>
      <c r="C145" s="37"/>
      <c r="D145" s="37"/>
      <c r="E145" s="38"/>
      <c r="W145" s="14"/>
      <c r="AQ145" s="14"/>
      <c r="AR145" s="14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</row>
    <row r="146" spans="1:61" s="10" customFormat="1" ht="12.75">
      <c r="A146" s="37"/>
      <c r="B146" s="37"/>
      <c r="C146" s="37"/>
      <c r="D146" s="37"/>
      <c r="E146" s="38"/>
      <c r="W146" s="14"/>
      <c r="AQ146" s="14"/>
      <c r="AR146" s="14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</row>
    <row r="147" spans="1:61" s="10" customFormat="1" ht="12.75">
      <c r="A147" s="37"/>
      <c r="B147" s="37"/>
      <c r="C147" s="37"/>
      <c r="D147" s="37"/>
      <c r="E147" s="38"/>
      <c r="W147" s="14"/>
      <c r="AQ147" s="14"/>
      <c r="AR147" s="14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</row>
    <row r="148" spans="1:61" s="10" customFormat="1" ht="12.75">
      <c r="A148" s="37"/>
      <c r="B148" s="37"/>
      <c r="C148" s="37"/>
      <c r="D148" s="37"/>
      <c r="E148" s="38"/>
      <c r="W148" s="14"/>
      <c r="AQ148" s="14"/>
      <c r="AR148" s="14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</row>
    <row r="149" spans="1:61" s="10" customFormat="1" ht="12.75">
      <c r="A149" s="37"/>
      <c r="B149" s="37"/>
      <c r="C149" s="37"/>
      <c r="D149" s="37"/>
      <c r="E149" s="38"/>
      <c r="W149" s="14"/>
      <c r="AQ149" s="14"/>
      <c r="AR149" s="14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</row>
    <row r="150" spans="1:61" s="10" customFormat="1" ht="12.75">
      <c r="A150" s="37"/>
      <c r="B150" s="37"/>
      <c r="C150" s="37"/>
      <c r="D150" s="37"/>
      <c r="E150" s="38"/>
      <c r="W150" s="14"/>
      <c r="AQ150" s="14"/>
      <c r="AR150" s="14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</row>
    <row r="151" spans="1:61" s="10" customFormat="1" ht="12.75">
      <c r="A151" s="37"/>
      <c r="B151" s="37"/>
      <c r="C151" s="37"/>
      <c r="D151" s="37"/>
      <c r="E151" s="38"/>
      <c r="W151" s="14"/>
      <c r="AQ151" s="14"/>
      <c r="AR151" s="14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</row>
    <row r="152" spans="1:61" s="10" customFormat="1" ht="12.75">
      <c r="A152" s="37"/>
      <c r="B152" s="37"/>
      <c r="C152" s="37"/>
      <c r="D152" s="37"/>
      <c r="E152" s="38"/>
      <c r="W152" s="14"/>
      <c r="AQ152" s="14"/>
      <c r="AR152" s="14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</row>
    <row r="153" spans="1:61" s="10" customFormat="1" ht="12.75">
      <c r="A153" s="37"/>
      <c r="B153" s="37"/>
      <c r="C153" s="37"/>
      <c r="D153" s="37"/>
      <c r="E153" s="38"/>
      <c r="W153" s="14"/>
      <c r="AQ153" s="14"/>
      <c r="AR153" s="14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</row>
    <row r="154" spans="1:61" s="10" customFormat="1" ht="12.75">
      <c r="A154" s="37"/>
      <c r="B154" s="37"/>
      <c r="C154" s="37"/>
      <c r="D154" s="37"/>
      <c r="E154" s="38"/>
      <c r="W154" s="14"/>
      <c r="AQ154" s="14"/>
      <c r="AR154" s="1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</row>
    <row r="155" spans="1:61" s="10" customFormat="1" ht="12.75">
      <c r="A155" s="37"/>
      <c r="B155" s="37"/>
      <c r="C155" s="37"/>
      <c r="D155" s="37"/>
      <c r="E155" s="38"/>
      <c r="W155" s="14"/>
      <c r="AQ155" s="14"/>
      <c r="AR155" s="14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</row>
    <row r="156" spans="1:61" s="10" customFormat="1" ht="12.75">
      <c r="A156" s="37"/>
      <c r="B156" s="37"/>
      <c r="C156" s="37"/>
      <c r="D156" s="37"/>
      <c r="E156" s="38"/>
      <c r="W156" s="14"/>
      <c r="AQ156" s="14"/>
      <c r="AR156" s="14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</row>
    <row r="157" spans="1:61" s="10" customFormat="1" ht="12.75">
      <c r="A157" s="37"/>
      <c r="B157" s="37"/>
      <c r="C157" s="37"/>
      <c r="D157" s="37"/>
      <c r="E157" s="38"/>
      <c r="W157" s="14"/>
      <c r="AQ157" s="14"/>
      <c r="AR157" s="14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</row>
    <row r="158" spans="1:61" s="10" customFormat="1" ht="12.75">
      <c r="A158" s="37"/>
      <c r="B158" s="37"/>
      <c r="C158" s="37"/>
      <c r="D158" s="37"/>
      <c r="E158" s="38"/>
      <c r="W158" s="14"/>
      <c r="AQ158" s="14"/>
      <c r="AR158" s="14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</row>
    <row r="159" spans="1:61" s="10" customFormat="1" ht="12.75">
      <c r="A159" s="37"/>
      <c r="B159" s="37"/>
      <c r="C159" s="37"/>
      <c r="D159" s="37"/>
      <c r="E159" s="38"/>
      <c r="W159" s="14"/>
      <c r="AQ159" s="14"/>
      <c r="AR159" s="14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</row>
    <row r="160" spans="1:5" ht="12.75">
      <c r="A160" s="37"/>
      <c r="B160" s="37"/>
      <c r="C160" s="37"/>
      <c r="D160" s="37"/>
      <c r="E160" s="39"/>
    </row>
    <row r="161" spans="1:5" ht="12.75">
      <c r="A161" s="37"/>
      <c r="B161" s="37"/>
      <c r="C161" s="37"/>
      <c r="D161" s="37"/>
      <c r="E161" s="39"/>
    </row>
    <row r="162" spans="1:5" ht="12.75">
      <c r="A162" s="37"/>
      <c r="B162" s="37"/>
      <c r="C162" s="37"/>
      <c r="D162" s="37"/>
      <c r="E162" s="39"/>
    </row>
    <row r="163" spans="1:5" ht="12.75">
      <c r="A163" s="37"/>
      <c r="B163" s="37"/>
      <c r="C163" s="37"/>
      <c r="D163" s="37"/>
      <c r="E163" s="39"/>
    </row>
    <row r="164" spans="1:5" ht="12.75">
      <c r="A164" s="37"/>
      <c r="B164" s="37"/>
      <c r="C164" s="37"/>
      <c r="D164" s="37"/>
      <c r="E164" s="39"/>
    </row>
    <row r="165" spans="1:5" ht="12.75">
      <c r="A165" s="37"/>
      <c r="B165" s="37"/>
      <c r="C165" s="37"/>
      <c r="D165" s="37"/>
      <c r="E165" s="39"/>
    </row>
    <row r="166" spans="1:5" ht="12.75">
      <c r="A166" s="37"/>
      <c r="B166" s="37"/>
      <c r="C166" s="37"/>
      <c r="D166" s="37"/>
      <c r="E166" s="39"/>
    </row>
    <row r="167" spans="1:5" ht="12.75">
      <c r="A167" s="37"/>
      <c r="B167" s="37"/>
      <c r="C167" s="37"/>
      <c r="D167" s="37"/>
      <c r="E167" s="39"/>
    </row>
    <row r="168" spans="1:5" ht="12.75">
      <c r="A168" s="37"/>
      <c r="B168" s="37"/>
      <c r="C168" s="37"/>
      <c r="D168" s="37"/>
      <c r="E168" s="39"/>
    </row>
    <row r="169" spans="1:5" ht="12.75">
      <c r="A169" s="37"/>
      <c r="B169" s="37"/>
      <c r="C169" s="37"/>
      <c r="D169" s="37"/>
      <c r="E169" s="39"/>
    </row>
    <row r="170" spans="1:5" ht="12.75">
      <c r="A170" s="37"/>
      <c r="B170" s="37"/>
      <c r="C170" s="37"/>
      <c r="D170" s="37"/>
      <c r="E170" s="39"/>
    </row>
    <row r="171" spans="1:5" ht="12.75">
      <c r="A171" s="37"/>
      <c r="B171" s="37"/>
      <c r="C171" s="37"/>
      <c r="D171" s="37"/>
      <c r="E171" s="39"/>
    </row>
    <row r="172" spans="1:5" ht="12.75">
      <c r="A172" s="37"/>
      <c r="B172" s="37"/>
      <c r="C172" s="37"/>
      <c r="D172" s="37"/>
      <c r="E172" s="39"/>
    </row>
    <row r="173" spans="1:5" ht="12.75">
      <c r="A173" s="37"/>
      <c r="B173" s="37"/>
      <c r="C173" s="37"/>
      <c r="D173" s="37"/>
      <c r="E173" s="39"/>
    </row>
    <row r="174" spans="1:5" ht="12.75">
      <c r="A174" s="37"/>
      <c r="B174" s="37"/>
      <c r="C174" s="37"/>
      <c r="D174" s="37"/>
      <c r="E174" s="39"/>
    </row>
    <row r="175" spans="1:5" ht="12.75">
      <c r="A175" s="37"/>
      <c r="B175" s="37"/>
      <c r="C175" s="37"/>
      <c r="D175" s="37"/>
      <c r="E175" s="39"/>
    </row>
    <row r="176" spans="1:5" ht="12.75">
      <c r="A176" s="37"/>
      <c r="B176" s="37"/>
      <c r="C176" s="37"/>
      <c r="D176" s="37"/>
      <c r="E176" s="39"/>
    </row>
    <row r="177" spans="1:5" ht="12.75">
      <c r="A177" s="37"/>
      <c r="B177" s="37"/>
      <c r="C177" s="37"/>
      <c r="D177" s="37"/>
      <c r="E177" s="39"/>
    </row>
    <row r="178" spans="1:5" ht="12.75">
      <c r="A178" s="37"/>
      <c r="B178" s="37"/>
      <c r="C178" s="37"/>
      <c r="D178" s="37"/>
      <c r="E178" s="39"/>
    </row>
    <row r="179" spans="1:5" ht="12.75">
      <c r="A179" s="37"/>
      <c r="B179" s="37"/>
      <c r="C179" s="37"/>
      <c r="D179" s="37"/>
      <c r="E179" s="39"/>
    </row>
    <row r="180" spans="1:5" ht="12.75">
      <c r="A180" s="37"/>
      <c r="B180" s="37"/>
      <c r="C180" s="37"/>
      <c r="D180" s="37"/>
      <c r="E180" s="39"/>
    </row>
    <row r="181" spans="1:5" ht="12.75">
      <c r="A181" s="37"/>
      <c r="B181" s="37"/>
      <c r="C181" s="37"/>
      <c r="D181" s="37"/>
      <c r="E181" s="39"/>
    </row>
    <row r="182" spans="1:5" ht="12.75">
      <c r="A182" s="37"/>
      <c r="B182" s="37"/>
      <c r="C182" s="37"/>
      <c r="D182" s="37"/>
      <c r="E182" s="39"/>
    </row>
    <row r="183" spans="1:5" ht="12.75">
      <c r="A183" s="37"/>
      <c r="B183" s="37"/>
      <c r="C183" s="37"/>
      <c r="D183" s="37"/>
      <c r="E183" s="39"/>
    </row>
    <row r="184" spans="1:5" ht="12.75">
      <c r="A184" s="37"/>
      <c r="B184" s="37"/>
      <c r="C184" s="37"/>
      <c r="D184" s="37"/>
      <c r="E184" s="39"/>
    </row>
    <row r="185" spans="1:5" ht="12.75">
      <c r="A185" s="37"/>
      <c r="B185" s="37"/>
      <c r="C185" s="37"/>
      <c r="D185" s="37"/>
      <c r="E185" s="39"/>
    </row>
    <row r="186" spans="1:5" ht="12.75">
      <c r="A186" s="37"/>
      <c r="B186" s="37"/>
      <c r="C186" s="37"/>
      <c r="D186" s="37"/>
      <c r="E186" s="39"/>
    </row>
    <row r="187" spans="1:5" ht="12.75">
      <c r="A187" s="37"/>
      <c r="B187" s="37"/>
      <c r="C187" s="37"/>
      <c r="D187" s="37"/>
      <c r="E187" s="39"/>
    </row>
    <row r="188" spans="1:5" ht="12.75">
      <c r="A188" s="37"/>
      <c r="B188" s="37"/>
      <c r="C188" s="37"/>
      <c r="D188" s="37"/>
      <c r="E188" s="39"/>
    </row>
    <row r="189" spans="1:5" ht="12.75">
      <c r="A189" s="37"/>
      <c r="B189" s="37"/>
      <c r="C189" s="37"/>
      <c r="D189" s="37"/>
      <c r="E189" s="39"/>
    </row>
    <row r="190" spans="1:5" ht="12.75">
      <c r="A190" s="37"/>
      <c r="B190" s="37"/>
      <c r="C190" s="37"/>
      <c r="D190" s="37"/>
      <c r="E190" s="39"/>
    </row>
    <row r="191" spans="1:5" ht="12.75">
      <c r="A191" s="37"/>
      <c r="B191" s="37"/>
      <c r="C191" s="37"/>
      <c r="D191" s="37"/>
      <c r="E191" s="39"/>
    </row>
    <row r="192" spans="1:5" ht="12.75">
      <c r="A192" s="37"/>
      <c r="B192" s="37"/>
      <c r="C192" s="37"/>
      <c r="D192" s="37"/>
      <c r="E192" s="39"/>
    </row>
    <row r="193" spans="1:5" ht="12.75">
      <c r="A193" s="37"/>
      <c r="B193" s="37"/>
      <c r="C193" s="37"/>
      <c r="D193" s="37"/>
      <c r="E193" s="39"/>
    </row>
    <row r="194" spans="1:5" ht="12.75">
      <c r="A194" s="37"/>
      <c r="B194" s="37"/>
      <c r="C194" s="37"/>
      <c r="D194" s="37"/>
      <c r="E194" s="39"/>
    </row>
    <row r="195" spans="1:5" ht="12.75">
      <c r="A195" s="37"/>
      <c r="B195" s="37"/>
      <c r="C195" s="37"/>
      <c r="D195" s="37"/>
      <c r="E195" s="39"/>
    </row>
    <row r="196" spans="1:5" ht="12.75">
      <c r="A196" s="37"/>
      <c r="B196" s="37"/>
      <c r="C196" s="37"/>
      <c r="D196" s="37"/>
      <c r="E196" s="39"/>
    </row>
    <row r="197" spans="1:5" ht="12.75">
      <c r="A197" s="37"/>
      <c r="B197" s="37"/>
      <c r="C197" s="37"/>
      <c r="D197" s="37"/>
      <c r="E197" s="39"/>
    </row>
  </sheetData>
  <sheetProtection/>
  <printOptions/>
  <pageMargins left="0.09" right="0.31" top="0.23" bottom="0.5" header="0.2" footer="0.4921259845"/>
  <pageSetup horizontalDpi="600" verticalDpi="600" orientation="landscape" paperSize="9" scale="59" r:id="rId1"/>
  <headerFooter alignWithMargins="0">
    <oddFooter>&amp;C&amp;P/2</oddFooter>
  </headerFooter>
  <colBreaks count="1" manualBreakCount="1"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yasmina</cp:lastModifiedBy>
  <cp:lastPrinted>2012-06-27T08:18:38Z</cp:lastPrinted>
  <dcterms:modified xsi:type="dcterms:W3CDTF">2012-06-27T08:29:33Z</dcterms:modified>
  <cp:category/>
  <cp:version/>
  <cp:contentType/>
  <cp:contentStatus/>
</cp:coreProperties>
</file>